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G:\School Finance\1\WEBsite\!Doc. To be Uploaded\"/>
    </mc:Choice>
  </mc:AlternateContent>
  <xr:revisionPtr revIDLastSave="0" documentId="8_{44C62996-85D9-4059-98CF-AD8EE14D4117}" xr6:coauthVersionLast="47" xr6:coauthVersionMax="47" xr10:uidLastSave="{00000000-0000-0000-0000-000000000000}"/>
  <bookViews>
    <workbookView xWindow="28680" yWindow="-120" windowWidth="29040" windowHeight="15720" tabRatio="916" xr2:uid="{00000000-000D-0000-FFFF-FFFF00000000}"/>
  </bookViews>
  <sheets>
    <sheet name="INSTRUCTIONS" sheetId="26" r:id="rId1"/>
    <sheet name="SPED Tuition Levy Check List" sheetId="34" r:id="rId2"/>
    <sheet name="Final Data" sheetId="1" r:id="rId3"/>
    <sheet name="BasicEntPY2026" sheetId="7" r:id="rId4"/>
    <sheet name="BasicEntCY2027" sheetId="24" r:id="rId5"/>
    <sheet name="CurrentANB" sheetId="6" r:id="rId6"/>
    <sheet name="BudgetLimitANBPY2026" sheetId="8" r:id="rId7"/>
    <sheet name="BudgetLimitANBCY2027" sheetId="25" r:id="rId8"/>
    <sheet name="PY4FundingComp" sheetId="15" r:id="rId9"/>
    <sheet name="CY4FundingComp" sheetId="5" r:id="rId10"/>
    <sheet name="SPEDAllowCost" sheetId="4" r:id="rId11"/>
    <sheet name="AIMEnrollment " sheetId="27" r:id="rId12"/>
    <sheet name="LEName" sheetId="23" r:id="rId13"/>
    <sheet name="PartBData" sheetId="17" r:id="rId14"/>
    <sheet name="PAR" sheetId="13" r:id="rId15"/>
    <sheet name="AIMEnrollment_Old" sheetId="21" r:id="rId16"/>
  </sheets>
  <definedNames>
    <definedName name="_xlnm._FilterDatabase" localSheetId="11" hidden="1">'AIMEnrollment '!$B$4:$E$4</definedName>
    <definedName name="_xlnm._FilterDatabase" localSheetId="13" hidden="1">PartBData!$A$1:$Q$398</definedName>
    <definedName name="_xlnm._FilterDatabase" localSheetId="8" hidden="1">PY4FundingComp!$B$6:$F$8</definedName>
    <definedName name="_xlnm.Print_Area" localSheetId="2">'Final Data'!$B$1:$K$49</definedName>
    <definedName name="_xlnm.Print_Area" localSheetId="0">INSTRUCTIONS!$A$1:$O$38</definedName>
    <definedName name="SPEDYEAR">SPEDAllowCost!$B$6:$F$6</definedName>
  </definedNames>
  <calcPr calcId="191029"/>
  <pivotCaches>
    <pivotCache cacheId="0" r:id="rId17"/>
    <pivotCache cacheId="1" r:id="rId18"/>
    <pivotCache cacheId="2" r:id="rId19"/>
    <pivotCache cacheId="3" r:id="rId20"/>
    <pivotCache cacheId="4" r:id="rId21"/>
    <pivotCache cacheId="5" r:id="rId22"/>
    <pivotCache cacheId="6" r:id="rId23"/>
    <pivotCache cacheId="7" r:id="rId24"/>
    <pivotCache cacheId="8" r:id="rId25"/>
    <pivotCache cacheId="9" r:id="rId26"/>
  </pivotCaches>
  <extLst>
    <ext xmlns:x15="http://schemas.microsoft.com/office/spreadsheetml/2010/11/main" uri="{FCE2AD5D-F65C-4FA6-A056-5C36A1767C68}">
      <x15:dataModel>
        <x15:modelTables>
          <x15:modelTable id="tblMFANB 1_b2b6e2f3-afe2-4739-9b80-dd9b3803d346" name="tblMFANB 1" connection="SqlServer OPIHLNSQLPRD Maefairs 4"/>
          <x15:modelTable id="tblMFBudget 1_6674a56c-551f-4b52-a4f7-d9b1a4d8b6d8" name="tblMFBudget 1" connection="SqlServer OPIHLNSQLPRD Maefairs 5"/>
          <x15:modelTable id="tblMFDSA 1_41c9d775-2da8-452a-a403-1f7fa5da2890" name="tblMFDSA 1" connection="SqlServer OPISQLPRD Maefairs 6"/>
          <x15:modelTable id="tblCenDistrict 1_a2d3b1c2-636f-4f8b-9a8e-867c1ab01158" name="tblCenDistrict 1" connection="SqlServer OPIHLNSQLPRD Central 2"/>
          <x15:modelTable id="tblASEnrollmentTitleIView_9416d06a-f3a6-4cfb-bcbe-b48cebba7be9" name="tblASEnrollmentTitleIView" connection="SqlServer opisqlprd AIMSnapshots 7"/>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7" i="6" l="1"/>
  <c r="AL8" i="6"/>
  <c r="AL9" i="6"/>
  <c r="AL10" i="6"/>
  <c r="AL11" i="6"/>
  <c r="AL12" i="6"/>
  <c r="AL13" i="6"/>
  <c r="AL14" i="6"/>
  <c r="AL15" i="6"/>
  <c r="AL16" i="6"/>
  <c r="AL17" i="6"/>
  <c r="AL18" i="6"/>
  <c r="AL19" i="6"/>
  <c r="AL20" i="6"/>
  <c r="AL21" i="6"/>
  <c r="AL22" i="6"/>
  <c r="AL23" i="6"/>
  <c r="AL24" i="6"/>
  <c r="AL25" i="6"/>
  <c r="AL26" i="6"/>
  <c r="AL27" i="6"/>
  <c r="AL28" i="6"/>
  <c r="AL29" i="6"/>
  <c r="AL30" i="6"/>
  <c r="AL31" i="6"/>
  <c r="AL32" i="6"/>
  <c r="AL33" i="6"/>
  <c r="AL34" i="6"/>
  <c r="AL35" i="6"/>
  <c r="AL36" i="6"/>
  <c r="AL37" i="6"/>
  <c r="AL38" i="6"/>
  <c r="AL39" i="6"/>
  <c r="AL40" i="6"/>
  <c r="AL41" i="6"/>
  <c r="AL42" i="6"/>
  <c r="AL43" i="6"/>
  <c r="AL44" i="6"/>
  <c r="AL45" i="6"/>
  <c r="AL46" i="6"/>
  <c r="AL47" i="6"/>
  <c r="AL48" i="6"/>
  <c r="AL49" i="6"/>
  <c r="AL50" i="6"/>
  <c r="AL51" i="6"/>
  <c r="AL52" i="6"/>
  <c r="AL53" i="6"/>
  <c r="AL54" i="6"/>
  <c r="AL55" i="6"/>
  <c r="AL56" i="6"/>
  <c r="AL57" i="6"/>
  <c r="AL58" i="6"/>
  <c r="AL59" i="6"/>
  <c r="AL60" i="6"/>
  <c r="AL61" i="6"/>
  <c r="AL62" i="6"/>
  <c r="AL63" i="6"/>
  <c r="AL64" i="6"/>
  <c r="AL65" i="6"/>
  <c r="AL66" i="6"/>
  <c r="AL67" i="6"/>
  <c r="AL68" i="6"/>
  <c r="AL69" i="6"/>
  <c r="AL70" i="6"/>
  <c r="AL71" i="6"/>
  <c r="AL72" i="6"/>
  <c r="AL73" i="6"/>
  <c r="AL74" i="6"/>
  <c r="AL75" i="6"/>
  <c r="AL76" i="6"/>
  <c r="AL77" i="6"/>
  <c r="AL78" i="6"/>
  <c r="AL79" i="6"/>
  <c r="AL80" i="6"/>
  <c r="AL81" i="6"/>
  <c r="AL82" i="6"/>
  <c r="AL83" i="6"/>
  <c r="AL84" i="6"/>
  <c r="AL85" i="6"/>
  <c r="AL86" i="6"/>
  <c r="AL87" i="6"/>
  <c r="AL88" i="6"/>
  <c r="AL89" i="6"/>
  <c r="AL90" i="6"/>
  <c r="AL91" i="6"/>
  <c r="AL92" i="6"/>
  <c r="AL93" i="6"/>
  <c r="AL94" i="6"/>
  <c r="AL95" i="6"/>
  <c r="AL96" i="6"/>
  <c r="AL97" i="6"/>
  <c r="AL98" i="6"/>
  <c r="AL99" i="6"/>
  <c r="AL100" i="6"/>
  <c r="AL101" i="6"/>
  <c r="AL102" i="6"/>
  <c r="AL103" i="6"/>
  <c r="AL104" i="6"/>
  <c r="AL105" i="6"/>
  <c r="AL106" i="6"/>
  <c r="AL107" i="6"/>
  <c r="AL108" i="6"/>
  <c r="AL109" i="6"/>
  <c r="AL110" i="6"/>
  <c r="AL111" i="6"/>
  <c r="AL112" i="6"/>
  <c r="AL113" i="6"/>
  <c r="AL114" i="6"/>
  <c r="H26" i="1" s="1"/>
  <c r="AL115" i="6"/>
  <c r="AL116" i="6"/>
  <c r="AL117" i="6"/>
  <c r="AL118" i="6"/>
  <c r="AL119" i="6"/>
  <c r="AL120" i="6"/>
  <c r="AL121" i="6"/>
  <c r="AL122" i="6"/>
  <c r="AL123" i="6"/>
  <c r="AL124" i="6"/>
  <c r="AL125" i="6"/>
  <c r="AL126" i="6"/>
  <c r="AL127" i="6"/>
  <c r="AL128" i="6"/>
  <c r="AL129" i="6"/>
  <c r="AL130" i="6"/>
  <c r="AL131" i="6"/>
  <c r="AL132" i="6"/>
  <c r="AL133" i="6"/>
  <c r="AL134" i="6"/>
  <c r="AL135" i="6"/>
  <c r="AL136" i="6"/>
  <c r="AL137" i="6"/>
  <c r="AL138" i="6"/>
  <c r="AL139" i="6"/>
  <c r="AL140" i="6"/>
  <c r="AL141" i="6"/>
  <c r="AL142" i="6"/>
  <c r="AL143" i="6"/>
  <c r="AL144" i="6"/>
  <c r="AL145" i="6"/>
  <c r="AL146" i="6"/>
  <c r="AL147" i="6"/>
  <c r="AL148" i="6"/>
  <c r="AL149" i="6"/>
  <c r="AL150" i="6"/>
  <c r="AL151" i="6"/>
  <c r="AL152" i="6"/>
  <c r="AL153" i="6"/>
  <c r="AL154" i="6"/>
  <c r="AL155" i="6"/>
  <c r="AL156" i="6"/>
  <c r="AL157" i="6"/>
  <c r="AL158" i="6"/>
  <c r="AL159" i="6"/>
  <c r="AL160" i="6"/>
  <c r="AL161" i="6"/>
  <c r="AL162" i="6"/>
  <c r="AL163" i="6"/>
  <c r="AL164" i="6"/>
  <c r="AL165" i="6"/>
  <c r="AL166" i="6"/>
  <c r="AL167" i="6"/>
  <c r="AL168" i="6"/>
  <c r="AL169" i="6"/>
  <c r="AL170" i="6"/>
  <c r="AL171" i="6"/>
  <c r="AL172" i="6"/>
  <c r="AL173" i="6"/>
  <c r="AL174" i="6"/>
  <c r="AL175" i="6"/>
  <c r="AL176" i="6"/>
  <c r="AL177" i="6"/>
  <c r="AL178" i="6"/>
  <c r="AL179" i="6"/>
  <c r="AL180" i="6"/>
  <c r="AL181" i="6"/>
  <c r="AL182" i="6"/>
  <c r="AL183" i="6"/>
  <c r="AL184" i="6"/>
  <c r="AL185" i="6"/>
  <c r="AL186" i="6"/>
  <c r="AL187" i="6"/>
  <c r="AL188" i="6"/>
  <c r="AL189" i="6"/>
  <c r="AL190" i="6"/>
  <c r="AL191" i="6"/>
  <c r="AL192" i="6"/>
  <c r="AL193" i="6"/>
  <c r="AL194" i="6"/>
  <c r="AL195" i="6"/>
  <c r="AL196" i="6"/>
  <c r="AL197" i="6"/>
  <c r="AL198" i="6"/>
  <c r="AL199" i="6"/>
  <c r="AL200" i="6"/>
  <c r="AL201" i="6"/>
  <c r="AL202" i="6"/>
  <c r="AL203" i="6"/>
  <c r="AL204" i="6"/>
  <c r="AL205" i="6"/>
  <c r="AL206" i="6"/>
  <c r="AL207" i="6"/>
  <c r="AL208" i="6"/>
  <c r="AL209" i="6"/>
  <c r="AL210" i="6"/>
  <c r="AL211" i="6"/>
  <c r="AL212" i="6"/>
  <c r="AL213" i="6"/>
  <c r="AL214" i="6"/>
  <c r="AL215" i="6"/>
  <c r="AL216" i="6"/>
  <c r="AL217" i="6"/>
  <c r="AL218" i="6"/>
  <c r="AL219" i="6"/>
  <c r="AL220" i="6"/>
  <c r="AL221" i="6"/>
  <c r="AL222" i="6"/>
  <c r="AL223" i="6"/>
  <c r="AL224" i="6"/>
  <c r="AL225" i="6"/>
  <c r="AL226" i="6"/>
  <c r="AL227" i="6"/>
  <c r="AL228" i="6"/>
  <c r="AL229" i="6"/>
  <c r="AL230" i="6"/>
  <c r="AL231" i="6"/>
  <c r="AL232" i="6"/>
  <c r="AL233" i="6"/>
  <c r="AL234" i="6"/>
  <c r="AL235" i="6"/>
  <c r="AL236" i="6"/>
  <c r="AL237" i="6"/>
  <c r="AL238" i="6"/>
  <c r="AL239" i="6"/>
  <c r="AL240" i="6"/>
  <c r="AL241" i="6"/>
  <c r="AL242" i="6"/>
  <c r="AL243" i="6"/>
  <c r="AL244" i="6"/>
  <c r="AL245" i="6"/>
  <c r="AL246" i="6"/>
  <c r="AL247" i="6"/>
  <c r="AL248" i="6"/>
  <c r="AL249" i="6"/>
  <c r="AL250" i="6"/>
  <c r="AL251" i="6"/>
  <c r="AL252" i="6"/>
  <c r="AL253" i="6"/>
  <c r="AL254" i="6"/>
  <c r="AL255" i="6"/>
  <c r="AL256" i="6"/>
  <c r="AL257" i="6"/>
  <c r="AL258" i="6"/>
  <c r="AL259" i="6"/>
  <c r="AL260" i="6"/>
  <c r="AL261" i="6"/>
  <c r="AL262" i="6"/>
  <c r="AL263" i="6"/>
  <c r="AL264" i="6"/>
  <c r="AL265" i="6"/>
  <c r="AL266" i="6"/>
  <c r="AL267" i="6"/>
  <c r="AL268" i="6"/>
  <c r="AL269" i="6"/>
  <c r="AL270" i="6"/>
  <c r="AL271" i="6"/>
  <c r="AL272" i="6"/>
  <c r="AL273" i="6"/>
  <c r="AL274" i="6"/>
  <c r="AL275" i="6"/>
  <c r="AL276" i="6"/>
  <c r="AL277" i="6"/>
  <c r="AL278" i="6"/>
  <c r="AL279" i="6"/>
  <c r="AL280" i="6"/>
  <c r="AL281" i="6"/>
  <c r="AL282" i="6"/>
  <c r="AL283" i="6"/>
  <c r="AL284" i="6"/>
  <c r="AL285" i="6"/>
  <c r="AL286" i="6"/>
  <c r="AL287" i="6"/>
  <c r="AL288" i="6"/>
  <c r="AL289" i="6"/>
  <c r="AL290" i="6"/>
  <c r="AL291" i="6"/>
  <c r="AL292" i="6"/>
  <c r="AL293" i="6"/>
  <c r="AL294" i="6"/>
  <c r="AL295" i="6"/>
  <c r="AL296" i="6"/>
  <c r="AL297" i="6"/>
  <c r="AL298" i="6"/>
  <c r="AL299" i="6"/>
  <c r="AL300" i="6"/>
  <c r="AL301" i="6"/>
  <c r="AL302" i="6"/>
  <c r="AL303" i="6"/>
  <c r="AL304" i="6"/>
  <c r="AL305" i="6"/>
  <c r="AL306" i="6"/>
  <c r="AL307" i="6"/>
  <c r="AL308" i="6"/>
  <c r="AL309" i="6"/>
  <c r="AL310" i="6"/>
  <c r="AL311" i="6"/>
  <c r="AL312" i="6"/>
  <c r="AL313" i="6"/>
  <c r="AL314" i="6"/>
  <c r="AL315" i="6"/>
  <c r="AL316" i="6"/>
  <c r="AL317" i="6"/>
  <c r="AL318" i="6"/>
  <c r="AL319" i="6"/>
  <c r="AL320" i="6"/>
  <c r="AL321" i="6"/>
  <c r="AL322" i="6"/>
  <c r="AL323" i="6"/>
  <c r="AL324" i="6"/>
  <c r="AL325" i="6"/>
  <c r="AL326" i="6"/>
  <c r="AL327" i="6"/>
  <c r="AL328" i="6"/>
  <c r="AL329" i="6"/>
  <c r="AL330" i="6"/>
  <c r="AL331" i="6"/>
  <c r="AL332" i="6"/>
  <c r="AL333" i="6"/>
  <c r="AL334" i="6"/>
  <c r="AL335" i="6"/>
  <c r="AL336" i="6"/>
  <c r="AL337" i="6"/>
  <c r="AL338" i="6"/>
  <c r="AL339" i="6"/>
  <c r="AL340" i="6"/>
  <c r="AL341" i="6"/>
  <c r="AL342" i="6"/>
  <c r="AL343" i="6"/>
  <c r="AL344" i="6"/>
  <c r="AL345" i="6"/>
  <c r="AL346" i="6"/>
  <c r="AL347" i="6"/>
  <c r="AL348" i="6"/>
  <c r="AL349" i="6"/>
  <c r="AL350" i="6"/>
  <c r="AL351" i="6"/>
  <c r="AL352" i="6"/>
  <c r="AL353" i="6"/>
  <c r="AL354" i="6"/>
  <c r="AL355" i="6"/>
  <c r="AL356" i="6"/>
  <c r="AL357" i="6"/>
  <c r="AL358" i="6"/>
  <c r="AL359" i="6"/>
  <c r="AL360" i="6"/>
  <c r="AL361" i="6"/>
  <c r="AL362" i="6"/>
  <c r="AL363" i="6"/>
  <c r="AL364" i="6"/>
  <c r="AL365" i="6"/>
  <c r="AL366" i="6"/>
  <c r="AL367" i="6"/>
  <c r="AL368" i="6"/>
  <c r="AL369" i="6"/>
  <c r="AL370" i="6"/>
  <c r="AL371" i="6"/>
  <c r="AL372" i="6"/>
  <c r="AL373" i="6"/>
  <c r="AL374" i="6"/>
  <c r="AL375" i="6"/>
  <c r="AL376" i="6"/>
  <c r="AL377" i="6"/>
  <c r="AL378" i="6"/>
  <c r="AL379" i="6"/>
  <c r="AL380" i="6"/>
  <c r="AL381" i="6"/>
  <c r="AL382" i="6"/>
  <c r="AL383" i="6"/>
  <c r="AL384" i="6"/>
  <c r="AL385" i="6"/>
  <c r="AL386" i="6"/>
  <c r="AL387" i="6"/>
  <c r="AL388" i="6"/>
  <c r="AL389" i="6"/>
  <c r="AL390" i="6"/>
  <c r="AL391" i="6"/>
  <c r="AL392" i="6"/>
  <c r="AL393" i="6"/>
  <c r="AL394" i="6"/>
  <c r="AL395" i="6"/>
  <c r="AL396" i="6"/>
  <c r="AL397" i="6"/>
  <c r="AL398" i="6"/>
  <c r="AF7" i="6"/>
  <c r="AF8" i="6"/>
  <c r="AF9" i="6"/>
  <c r="AF10" i="6"/>
  <c r="AF11" i="6"/>
  <c r="AF12" i="6"/>
  <c r="AF13" i="6"/>
  <c r="AF14" i="6"/>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44"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0" i="6"/>
  <c r="AF71" i="6"/>
  <c r="AF72" i="6"/>
  <c r="AF73" i="6"/>
  <c r="AF74" i="6"/>
  <c r="AF75" i="6"/>
  <c r="AF76" i="6"/>
  <c r="AF77" i="6"/>
  <c r="AF78" i="6"/>
  <c r="AF79" i="6"/>
  <c r="AF80" i="6"/>
  <c r="AF81" i="6"/>
  <c r="AF82" i="6"/>
  <c r="AF83" i="6"/>
  <c r="AF84" i="6"/>
  <c r="AF85" i="6"/>
  <c r="AF86" i="6"/>
  <c r="AF87" i="6"/>
  <c r="AF88" i="6"/>
  <c r="AF89" i="6"/>
  <c r="AF90" i="6"/>
  <c r="AF91" i="6"/>
  <c r="AF92" i="6"/>
  <c r="AF93" i="6"/>
  <c r="AF94" i="6"/>
  <c r="AF95" i="6"/>
  <c r="AF96" i="6"/>
  <c r="AF97" i="6"/>
  <c r="AF98" i="6"/>
  <c r="AF99" i="6"/>
  <c r="AF100" i="6"/>
  <c r="AF101" i="6"/>
  <c r="AF102" i="6"/>
  <c r="AF103" i="6"/>
  <c r="AF104" i="6"/>
  <c r="AF105" i="6"/>
  <c r="AF106" i="6"/>
  <c r="AF107" i="6"/>
  <c r="AF108" i="6"/>
  <c r="AF109" i="6"/>
  <c r="AF110" i="6"/>
  <c r="AF111" i="6"/>
  <c r="AF112" i="6"/>
  <c r="AF113" i="6"/>
  <c r="AF114" i="6"/>
  <c r="AF115" i="6"/>
  <c r="AF116" i="6"/>
  <c r="AF117" i="6"/>
  <c r="AF118" i="6"/>
  <c r="AF119" i="6"/>
  <c r="AF120" i="6"/>
  <c r="AF121" i="6"/>
  <c r="AF122" i="6"/>
  <c r="AF123" i="6"/>
  <c r="AF124" i="6"/>
  <c r="AF125" i="6"/>
  <c r="AF126" i="6"/>
  <c r="AF127" i="6"/>
  <c r="AF128" i="6"/>
  <c r="AF129" i="6"/>
  <c r="AF130" i="6"/>
  <c r="AF131" i="6"/>
  <c r="AF132" i="6"/>
  <c r="AF133" i="6"/>
  <c r="AF134" i="6"/>
  <c r="AF135" i="6"/>
  <c r="AF136" i="6"/>
  <c r="AF137" i="6"/>
  <c r="AF138" i="6"/>
  <c r="AF139" i="6"/>
  <c r="AF140" i="6"/>
  <c r="AF141" i="6"/>
  <c r="AF142" i="6"/>
  <c r="AF143" i="6"/>
  <c r="AF144" i="6"/>
  <c r="AF145" i="6"/>
  <c r="AF146" i="6"/>
  <c r="AF147" i="6"/>
  <c r="AF148" i="6"/>
  <c r="AF149" i="6"/>
  <c r="AF150" i="6"/>
  <c r="AF151" i="6"/>
  <c r="AF152" i="6"/>
  <c r="AF153" i="6"/>
  <c r="AF154" i="6"/>
  <c r="AF155" i="6"/>
  <c r="AF156" i="6"/>
  <c r="AF157" i="6"/>
  <c r="AF158" i="6"/>
  <c r="AF159" i="6"/>
  <c r="AF160" i="6"/>
  <c r="AF161" i="6"/>
  <c r="AF162" i="6"/>
  <c r="AF163" i="6"/>
  <c r="AF164" i="6"/>
  <c r="AF165" i="6"/>
  <c r="AF166" i="6"/>
  <c r="AF167" i="6"/>
  <c r="AF168" i="6"/>
  <c r="AF169" i="6"/>
  <c r="AF170" i="6"/>
  <c r="AF171" i="6"/>
  <c r="AF172" i="6"/>
  <c r="AF173" i="6"/>
  <c r="AF174" i="6"/>
  <c r="AF175" i="6"/>
  <c r="AF176" i="6"/>
  <c r="AF177" i="6"/>
  <c r="AF178" i="6"/>
  <c r="AF179" i="6"/>
  <c r="AF180" i="6"/>
  <c r="AF181" i="6"/>
  <c r="AF182" i="6"/>
  <c r="AF183" i="6"/>
  <c r="AF184" i="6"/>
  <c r="AF185" i="6"/>
  <c r="AF186" i="6"/>
  <c r="AF187" i="6"/>
  <c r="AF188" i="6"/>
  <c r="AF189" i="6"/>
  <c r="AF190" i="6"/>
  <c r="AF191" i="6"/>
  <c r="AF192" i="6"/>
  <c r="AF193" i="6"/>
  <c r="AF194" i="6"/>
  <c r="AF195" i="6"/>
  <c r="AF196" i="6"/>
  <c r="AF197" i="6"/>
  <c r="AF198" i="6"/>
  <c r="AF199" i="6"/>
  <c r="AF200" i="6"/>
  <c r="AF201" i="6"/>
  <c r="AF202" i="6"/>
  <c r="AF203" i="6"/>
  <c r="AF204" i="6"/>
  <c r="AF205" i="6"/>
  <c r="AF206" i="6"/>
  <c r="AF207" i="6"/>
  <c r="AF208" i="6"/>
  <c r="AF209" i="6"/>
  <c r="AF210" i="6"/>
  <c r="AF211" i="6"/>
  <c r="AF212" i="6"/>
  <c r="AF213" i="6"/>
  <c r="AF214" i="6"/>
  <c r="AF215" i="6"/>
  <c r="AF216" i="6"/>
  <c r="AF217" i="6"/>
  <c r="AF218" i="6"/>
  <c r="AF219" i="6"/>
  <c r="AF220" i="6"/>
  <c r="AF221" i="6"/>
  <c r="AF222" i="6"/>
  <c r="AF223" i="6"/>
  <c r="AF224" i="6"/>
  <c r="AF225" i="6"/>
  <c r="AF226" i="6"/>
  <c r="AF227" i="6"/>
  <c r="AF228" i="6"/>
  <c r="AF229" i="6"/>
  <c r="AF230" i="6"/>
  <c r="AF231" i="6"/>
  <c r="AF232" i="6"/>
  <c r="AF233" i="6"/>
  <c r="AF234" i="6"/>
  <c r="AF235" i="6"/>
  <c r="AF236" i="6"/>
  <c r="AF237" i="6"/>
  <c r="AF238" i="6"/>
  <c r="AF239" i="6"/>
  <c r="AF240" i="6"/>
  <c r="AF241" i="6"/>
  <c r="AF242" i="6"/>
  <c r="AF243" i="6"/>
  <c r="AF244" i="6"/>
  <c r="AF245" i="6"/>
  <c r="AF246" i="6"/>
  <c r="AF247" i="6"/>
  <c r="AF248" i="6"/>
  <c r="AF249" i="6"/>
  <c r="AF250" i="6"/>
  <c r="AF251" i="6"/>
  <c r="AF252" i="6"/>
  <c r="AF253" i="6"/>
  <c r="AF254" i="6"/>
  <c r="AF255" i="6"/>
  <c r="AF256" i="6"/>
  <c r="AF257" i="6"/>
  <c r="AF258" i="6"/>
  <c r="AF259" i="6"/>
  <c r="AF260" i="6"/>
  <c r="AF261" i="6"/>
  <c r="AF262" i="6"/>
  <c r="AF263" i="6"/>
  <c r="AF264" i="6"/>
  <c r="AF265" i="6"/>
  <c r="AF266" i="6"/>
  <c r="AF267" i="6"/>
  <c r="AF268" i="6"/>
  <c r="AF269" i="6"/>
  <c r="AF270" i="6"/>
  <c r="AF271" i="6"/>
  <c r="AF272" i="6"/>
  <c r="AF273" i="6"/>
  <c r="AF274" i="6"/>
  <c r="AF275" i="6"/>
  <c r="AF276" i="6"/>
  <c r="AF277" i="6"/>
  <c r="AF278" i="6"/>
  <c r="AF279" i="6"/>
  <c r="AF280" i="6"/>
  <c r="AF281" i="6"/>
  <c r="AF282" i="6"/>
  <c r="AF283" i="6"/>
  <c r="AF284" i="6"/>
  <c r="AF285" i="6"/>
  <c r="AF286" i="6"/>
  <c r="AF287" i="6"/>
  <c r="AF288" i="6"/>
  <c r="AF289" i="6"/>
  <c r="AF290" i="6"/>
  <c r="AF291" i="6"/>
  <c r="AF292" i="6"/>
  <c r="AF293" i="6"/>
  <c r="AF294" i="6"/>
  <c r="AF295" i="6"/>
  <c r="AF296" i="6"/>
  <c r="AF297" i="6"/>
  <c r="AF298" i="6"/>
  <c r="AF299" i="6"/>
  <c r="AF300" i="6"/>
  <c r="AF301" i="6"/>
  <c r="AF302" i="6"/>
  <c r="AF303" i="6"/>
  <c r="AF304" i="6"/>
  <c r="AF305" i="6"/>
  <c r="AF306" i="6"/>
  <c r="AF307" i="6"/>
  <c r="AF308" i="6"/>
  <c r="AF309" i="6"/>
  <c r="AF310" i="6"/>
  <c r="AF311" i="6"/>
  <c r="AF312" i="6"/>
  <c r="AF313" i="6"/>
  <c r="AF314" i="6"/>
  <c r="AF315" i="6"/>
  <c r="AF316" i="6"/>
  <c r="AF317" i="6"/>
  <c r="AF318" i="6"/>
  <c r="AF319" i="6"/>
  <c r="AF320" i="6"/>
  <c r="AF321" i="6"/>
  <c r="AF322" i="6"/>
  <c r="AF323" i="6"/>
  <c r="AF324" i="6"/>
  <c r="AF325" i="6"/>
  <c r="AF326" i="6"/>
  <c r="AF327" i="6"/>
  <c r="AF328" i="6"/>
  <c r="AF329" i="6"/>
  <c r="AF330" i="6"/>
  <c r="AF331" i="6"/>
  <c r="AF332" i="6"/>
  <c r="AF333" i="6"/>
  <c r="AF334" i="6"/>
  <c r="AF335" i="6"/>
  <c r="AF336" i="6"/>
  <c r="AF337" i="6"/>
  <c r="AF338" i="6"/>
  <c r="AF339" i="6"/>
  <c r="AF340" i="6"/>
  <c r="AF341" i="6"/>
  <c r="AF342" i="6"/>
  <c r="AF343" i="6"/>
  <c r="AF344" i="6"/>
  <c r="AF345" i="6"/>
  <c r="AF346" i="6"/>
  <c r="AF347" i="6"/>
  <c r="AF348" i="6"/>
  <c r="AF349" i="6"/>
  <c r="AF350" i="6"/>
  <c r="AF351" i="6"/>
  <c r="AF352" i="6"/>
  <c r="AF353" i="6"/>
  <c r="AF354" i="6"/>
  <c r="AF355" i="6"/>
  <c r="AF356" i="6"/>
  <c r="AF357" i="6"/>
  <c r="AF358" i="6"/>
  <c r="AF359" i="6"/>
  <c r="AF360" i="6"/>
  <c r="AF361" i="6"/>
  <c r="AF362" i="6"/>
  <c r="AF363" i="6"/>
  <c r="AF364" i="6"/>
  <c r="AF365" i="6"/>
  <c r="AF366" i="6"/>
  <c r="AF367" i="6"/>
  <c r="AF368" i="6"/>
  <c r="AF369" i="6"/>
  <c r="AF370" i="6"/>
  <c r="AF371" i="6"/>
  <c r="AF372" i="6"/>
  <c r="AF373" i="6"/>
  <c r="AF374" i="6"/>
  <c r="AF375" i="6"/>
  <c r="AF376" i="6"/>
  <c r="AF377" i="6"/>
  <c r="AF378" i="6"/>
  <c r="AF379" i="6"/>
  <c r="AF380" i="6"/>
  <c r="AF381" i="6"/>
  <c r="AF382" i="6"/>
  <c r="AF383" i="6"/>
  <c r="AF384" i="6"/>
  <c r="AF385" i="6"/>
  <c r="AF386" i="6"/>
  <c r="AF387" i="6"/>
  <c r="AF388" i="6"/>
  <c r="AF389" i="6"/>
  <c r="AF390" i="6"/>
  <c r="AF391" i="6"/>
  <c r="AF392" i="6"/>
  <c r="AF393" i="6"/>
  <c r="AF394" i="6"/>
  <c r="AF395" i="6"/>
  <c r="AF396" i="6"/>
  <c r="AF397" i="6"/>
  <c r="AF398" i="6"/>
  <c r="AF6" i="6"/>
  <c r="K39" i="1"/>
  <c r="J39" i="1"/>
  <c r="K26" i="1"/>
  <c r="J26" i="1"/>
  <c r="E26" i="1"/>
  <c r="D26" i="1"/>
  <c r="AI7" i="6"/>
  <c r="AJ7" i="6"/>
  <c r="AI8" i="6"/>
  <c r="AJ8" i="6"/>
  <c r="AK8" i="6"/>
  <c r="AI9" i="6"/>
  <c r="AJ9" i="6"/>
  <c r="AI10" i="6"/>
  <c r="AJ10" i="6"/>
  <c r="AI11" i="6"/>
  <c r="AK11" i="6" s="1"/>
  <c r="AJ11" i="6"/>
  <c r="AI12" i="6"/>
  <c r="AJ12" i="6"/>
  <c r="AI13" i="6"/>
  <c r="AJ13" i="6"/>
  <c r="AI14" i="6"/>
  <c r="AJ14" i="6"/>
  <c r="AI15" i="6"/>
  <c r="AJ15" i="6"/>
  <c r="AI16" i="6"/>
  <c r="AJ16" i="6"/>
  <c r="AI17" i="6"/>
  <c r="AJ17" i="6"/>
  <c r="AI18" i="6"/>
  <c r="AJ18" i="6"/>
  <c r="AI19" i="6"/>
  <c r="AJ19" i="6"/>
  <c r="AK19" i="6" s="1"/>
  <c r="AI20" i="6"/>
  <c r="AJ20" i="6"/>
  <c r="AI21" i="6"/>
  <c r="AJ21" i="6"/>
  <c r="AI22" i="6"/>
  <c r="AK22" i="6" s="1"/>
  <c r="AJ22" i="6"/>
  <c r="AI23" i="6"/>
  <c r="AJ23" i="6"/>
  <c r="AI24" i="6"/>
  <c r="AJ24" i="6"/>
  <c r="AI25" i="6"/>
  <c r="AJ25" i="6"/>
  <c r="AK25" i="6"/>
  <c r="AI26" i="6"/>
  <c r="AJ26" i="6"/>
  <c r="AI27" i="6"/>
  <c r="AJ27" i="6"/>
  <c r="AI28" i="6"/>
  <c r="AJ28" i="6"/>
  <c r="AI29" i="6"/>
  <c r="AJ29" i="6"/>
  <c r="AI30" i="6"/>
  <c r="AJ30" i="6"/>
  <c r="AI31" i="6"/>
  <c r="AJ31" i="6"/>
  <c r="AI32" i="6"/>
  <c r="AJ32" i="6"/>
  <c r="AI33" i="6"/>
  <c r="AJ33" i="6"/>
  <c r="AI34" i="6"/>
  <c r="AJ34" i="6"/>
  <c r="AI35" i="6"/>
  <c r="AJ35" i="6"/>
  <c r="AI36" i="6"/>
  <c r="AJ36" i="6"/>
  <c r="AI37" i="6"/>
  <c r="AJ37" i="6"/>
  <c r="AI38" i="6"/>
  <c r="AJ38" i="6"/>
  <c r="AI39" i="6"/>
  <c r="AJ39" i="6"/>
  <c r="AI40" i="6"/>
  <c r="AJ40" i="6"/>
  <c r="AI41" i="6"/>
  <c r="AJ41" i="6"/>
  <c r="AI42" i="6"/>
  <c r="AJ42" i="6"/>
  <c r="AI43" i="6"/>
  <c r="AJ43" i="6"/>
  <c r="AI44" i="6"/>
  <c r="AJ44" i="6"/>
  <c r="AI45" i="6"/>
  <c r="AJ45" i="6"/>
  <c r="AI46" i="6"/>
  <c r="AJ46" i="6"/>
  <c r="AI47" i="6"/>
  <c r="AJ47" i="6"/>
  <c r="AI48" i="6"/>
  <c r="AJ48" i="6"/>
  <c r="AI49" i="6"/>
  <c r="AJ49" i="6"/>
  <c r="AI50" i="6"/>
  <c r="AJ50" i="6"/>
  <c r="AI51" i="6"/>
  <c r="AJ51" i="6"/>
  <c r="AI52" i="6"/>
  <c r="AJ52" i="6"/>
  <c r="AI53" i="6"/>
  <c r="AJ53" i="6"/>
  <c r="AI54" i="6"/>
  <c r="AJ54" i="6"/>
  <c r="AI55" i="6"/>
  <c r="AJ55" i="6"/>
  <c r="AI56" i="6"/>
  <c r="AJ56" i="6"/>
  <c r="AI57" i="6"/>
  <c r="AJ57" i="6"/>
  <c r="AI58" i="6"/>
  <c r="AJ58" i="6"/>
  <c r="AI59" i="6"/>
  <c r="AJ59" i="6"/>
  <c r="AI60" i="6"/>
  <c r="AJ60" i="6"/>
  <c r="AI61" i="6"/>
  <c r="AJ61" i="6"/>
  <c r="AI62" i="6"/>
  <c r="AJ62" i="6"/>
  <c r="AI63" i="6"/>
  <c r="AJ63" i="6"/>
  <c r="AI64" i="6"/>
  <c r="AJ64" i="6"/>
  <c r="AK64" i="6"/>
  <c r="AI65" i="6"/>
  <c r="AJ65" i="6"/>
  <c r="AI66" i="6"/>
  <c r="AJ66" i="6"/>
  <c r="AI67" i="6"/>
  <c r="AJ67" i="6"/>
  <c r="AI68" i="6"/>
  <c r="AK68" i="6" s="1"/>
  <c r="AJ68" i="6"/>
  <c r="AI69" i="6"/>
  <c r="AJ69" i="6"/>
  <c r="AI70" i="6"/>
  <c r="AK70" i="6" s="1"/>
  <c r="AJ70" i="6"/>
  <c r="AI71" i="6"/>
  <c r="AJ71" i="6"/>
  <c r="AI72" i="6"/>
  <c r="AJ72" i="6"/>
  <c r="AK72" i="6" s="1"/>
  <c r="AI73" i="6"/>
  <c r="AJ73" i="6"/>
  <c r="AI74" i="6"/>
  <c r="AJ74" i="6"/>
  <c r="AI75" i="6"/>
  <c r="AJ75" i="6"/>
  <c r="AI76" i="6"/>
  <c r="AJ76" i="6"/>
  <c r="AI77" i="6"/>
  <c r="AJ77" i="6"/>
  <c r="AI78" i="6"/>
  <c r="AJ78" i="6"/>
  <c r="AI79" i="6"/>
  <c r="AJ79" i="6"/>
  <c r="AI80" i="6"/>
  <c r="AJ80" i="6"/>
  <c r="AI81" i="6"/>
  <c r="AK81" i="6" s="1"/>
  <c r="AJ81" i="6"/>
  <c r="AI82" i="6"/>
  <c r="AJ82" i="6"/>
  <c r="AI83" i="6"/>
  <c r="AJ83" i="6"/>
  <c r="AI84" i="6"/>
  <c r="AJ84" i="6"/>
  <c r="AI85" i="6"/>
  <c r="AJ85" i="6"/>
  <c r="AI86" i="6"/>
  <c r="AJ86" i="6"/>
  <c r="AK86" i="6" s="1"/>
  <c r="AI87" i="6"/>
  <c r="AJ87" i="6"/>
  <c r="AI88" i="6"/>
  <c r="AJ88" i="6"/>
  <c r="AI89" i="6"/>
  <c r="AJ89" i="6"/>
  <c r="AI90" i="6"/>
  <c r="AJ90" i="6"/>
  <c r="AI91" i="6"/>
  <c r="AJ91" i="6"/>
  <c r="AI92" i="6"/>
  <c r="AJ92" i="6"/>
  <c r="AI93" i="6"/>
  <c r="AJ93" i="6"/>
  <c r="AI94" i="6"/>
  <c r="AJ94" i="6"/>
  <c r="AI95" i="6"/>
  <c r="AJ95" i="6"/>
  <c r="AI96" i="6"/>
  <c r="AJ96" i="6"/>
  <c r="AI97" i="6"/>
  <c r="AJ97" i="6"/>
  <c r="AI98" i="6"/>
  <c r="AJ98" i="6"/>
  <c r="AI99" i="6"/>
  <c r="AJ99" i="6"/>
  <c r="AI100" i="6"/>
  <c r="AJ100" i="6"/>
  <c r="AK100" i="6"/>
  <c r="AI101" i="6"/>
  <c r="AJ101" i="6"/>
  <c r="AK101" i="6" s="1"/>
  <c r="AI102" i="6"/>
  <c r="AJ102" i="6"/>
  <c r="AI103" i="6"/>
  <c r="AJ103" i="6"/>
  <c r="AI104" i="6"/>
  <c r="AJ104" i="6"/>
  <c r="AI105" i="6"/>
  <c r="AK105" i="6" s="1"/>
  <c r="AJ105" i="6"/>
  <c r="AI106" i="6"/>
  <c r="AK106" i="6" s="1"/>
  <c r="AJ106" i="6"/>
  <c r="AI107" i="6"/>
  <c r="AJ107" i="6"/>
  <c r="AI108" i="6"/>
  <c r="AJ108" i="6"/>
  <c r="AI109" i="6"/>
  <c r="AJ109" i="6"/>
  <c r="AK109" i="6" s="1"/>
  <c r="AI110" i="6"/>
  <c r="AJ110" i="6"/>
  <c r="AI111" i="6"/>
  <c r="AJ111" i="6"/>
  <c r="AI112" i="6"/>
  <c r="AK112" i="6" s="1"/>
  <c r="AJ112" i="6"/>
  <c r="AI113" i="6"/>
  <c r="AJ113" i="6"/>
  <c r="AI114" i="6"/>
  <c r="AK114" i="6" s="1"/>
  <c r="AJ114" i="6"/>
  <c r="AI115" i="6"/>
  <c r="AK115" i="6" s="1"/>
  <c r="AJ115" i="6"/>
  <c r="AI116" i="6"/>
  <c r="AJ116" i="6"/>
  <c r="AI117" i="6"/>
  <c r="AJ117" i="6"/>
  <c r="AI118" i="6"/>
  <c r="AJ118" i="6"/>
  <c r="AI119" i="6"/>
  <c r="AJ119" i="6"/>
  <c r="AI120" i="6"/>
  <c r="AJ120" i="6"/>
  <c r="AI121" i="6"/>
  <c r="AJ121" i="6"/>
  <c r="AI122" i="6"/>
  <c r="AJ122" i="6"/>
  <c r="AI123" i="6"/>
  <c r="AJ123" i="6"/>
  <c r="AI124" i="6"/>
  <c r="AJ124" i="6"/>
  <c r="AK124" i="6" s="1"/>
  <c r="AM124" i="6" s="1"/>
  <c r="AI125" i="6"/>
  <c r="AJ125" i="6"/>
  <c r="AI126" i="6"/>
  <c r="AJ126" i="6"/>
  <c r="AI127" i="6"/>
  <c r="AJ127" i="6"/>
  <c r="AI128" i="6"/>
  <c r="AJ128" i="6"/>
  <c r="AI129" i="6"/>
  <c r="AJ129" i="6"/>
  <c r="AI130" i="6"/>
  <c r="AJ130" i="6"/>
  <c r="AI131" i="6"/>
  <c r="AJ131" i="6"/>
  <c r="AI132" i="6"/>
  <c r="AJ132" i="6"/>
  <c r="AI133" i="6"/>
  <c r="AJ133" i="6"/>
  <c r="AI134" i="6"/>
  <c r="AJ134" i="6"/>
  <c r="AI135" i="6"/>
  <c r="AJ135" i="6"/>
  <c r="AI136" i="6"/>
  <c r="AJ136" i="6"/>
  <c r="AI137" i="6"/>
  <c r="AJ137" i="6"/>
  <c r="AI138" i="6"/>
  <c r="AJ138" i="6"/>
  <c r="AI139" i="6"/>
  <c r="AJ139" i="6"/>
  <c r="AI140" i="6"/>
  <c r="AJ140" i="6"/>
  <c r="AI141" i="6"/>
  <c r="AJ141" i="6"/>
  <c r="AI142" i="6"/>
  <c r="AJ142" i="6"/>
  <c r="AI143" i="6"/>
  <c r="AK143" i="6" s="1"/>
  <c r="AJ143" i="6"/>
  <c r="AI144" i="6"/>
  <c r="AJ144" i="6"/>
  <c r="AI145" i="6"/>
  <c r="AJ145" i="6"/>
  <c r="AI146" i="6"/>
  <c r="AJ146" i="6"/>
  <c r="AI147" i="6"/>
  <c r="AJ147" i="6"/>
  <c r="AI148" i="6"/>
  <c r="AJ148" i="6"/>
  <c r="AI149" i="6"/>
  <c r="AK149" i="6" s="1"/>
  <c r="AJ149" i="6"/>
  <c r="AI150" i="6"/>
  <c r="AJ150" i="6"/>
  <c r="AI151" i="6"/>
  <c r="AJ151" i="6"/>
  <c r="AI152" i="6"/>
  <c r="AJ152" i="6"/>
  <c r="AI153" i="6"/>
  <c r="AJ153" i="6"/>
  <c r="AI154" i="6"/>
  <c r="AJ154" i="6"/>
  <c r="AI155" i="6"/>
  <c r="AJ155" i="6"/>
  <c r="AI156" i="6"/>
  <c r="AK156" i="6" s="1"/>
  <c r="AJ156" i="6"/>
  <c r="AI157" i="6"/>
  <c r="AK157" i="6" s="1"/>
  <c r="AJ157" i="6"/>
  <c r="AI158" i="6"/>
  <c r="AJ158" i="6"/>
  <c r="AI159" i="6"/>
  <c r="AJ159" i="6"/>
  <c r="AI160" i="6"/>
  <c r="AJ160" i="6"/>
  <c r="AI161" i="6"/>
  <c r="AJ161" i="6"/>
  <c r="AI162" i="6"/>
  <c r="AJ162" i="6"/>
  <c r="AK162" i="6"/>
  <c r="AI163" i="6"/>
  <c r="AJ163" i="6"/>
  <c r="AI164" i="6"/>
  <c r="AJ164" i="6"/>
  <c r="AI165" i="6"/>
  <c r="AK165" i="6" s="1"/>
  <c r="AJ165" i="6"/>
  <c r="AI166" i="6"/>
  <c r="AJ166" i="6"/>
  <c r="AI167" i="6"/>
  <c r="AK167" i="6" s="1"/>
  <c r="AJ167" i="6"/>
  <c r="AI168" i="6"/>
  <c r="AJ168" i="6"/>
  <c r="AI169" i="6"/>
  <c r="AJ169" i="6"/>
  <c r="AI170" i="6"/>
  <c r="AJ170" i="6"/>
  <c r="AI171" i="6"/>
  <c r="AJ171" i="6"/>
  <c r="AI172" i="6"/>
  <c r="AJ172" i="6"/>
  <c r="AI173" i="6"/>
  <c r="AJ173" i="6"/>
  <c r="AK173" i="6" s="1"/>
  <c r="AI174" i="6"/>
  <c r="AJ174" i="6"/>
  <c r="AI175" i="6"/>
  <c r="AJ175" i="6"/>
  <c r="AI176" i="6"/>
  <c r="AJ176" i="6"/>
  <c r="AI177" i="6"/>
  <c r="AJ177" i="6"/>
  <c r="AI178" i="6"/>
  <c r="AJ178" i="6"/>
  <c r="AI179" i="6"/>
  <c r="AJ179" i="6"/>
  <c r="AI180" i="6"/>
  <c r="AJ180" i="6"/>
  <c r="AI181" i="6"/>
  <c r="AJ181" i="6"/>
  <c r="AI182" i="6"/>
  <c r="AJ182" i="6"/>
  <c r="AI183" i="6"/>
  <c r="AJ183" i="6"/>
  <c r="AI184" i="6"/>
  <c r="AK184" i="6" s="1"/>
  <c r="AJ184" i="6"/>
  <c r="AI185" i="6"/>
  <c r="AJ185" i="6"/>
  <c r="AI186" i="6"/>
  <c r="AJ186" i="6"/>
  <c r="AI187" i="6"/>
  <c r="AJ187" i="6"/>
  <c r="AI188" i="6"/>
  <c r="AJ188" i="6"/>
  <c r="AI189" i="6"/>
  <c r="AJ189" i="6"/>
  <c r="AK189" i="6"/>
  <c r="AM189" i="6" s="1"/>
  <c r="AI190" i="6"/>
  <c r="AJ190" i="6"/>
  <c r="AI191" i="6"/>
  <c r="AK191" i="6" s="1"/>
  <c r="AJ191" i="6"/>
  <c r="AI192" i="6"/>
  <c r="AJ192" i="6"/>
  <c r="AI193" i="6"/>
  <c r="AJ193" i="6"/>
  <c r="AI194" i="6"/>
  <c r="AK194" i="6" s="1"/>
  <c r="AJ194" i="6"/>
  <c r="AI195" i="6"/>
  <c r="AJ195" i="6"/>
  <c r="AI196" i="6"/>
  <c r="AJ196" i="6"/>
  <c r="AI197" i="6"/>
  <c r="AJ197" i="6"/>
  <c r="AI198" i="6"/>
  <c r="AJ198" i="6"/>
  <c r="AI199" i="6"/>
  <c r="AK199" i="6" s="1"/>
  <c r="AJ199" i="6"/>
  <c r="AI200" i="6"/>
  <c r="AK200" i="6" s="1"/>
  <c r="AJ200" i="6"/>
  <c r="AI201" i="6"/>
  <c r="AK201" i="6" s="1"/>
  <c r="AJ201" i="6"/>
  <c r="AI202" i="6"/>
  <c r="AJ202" i="6"/>
  <c r="AI203" i="6"/>
  <c r="AK203" i="6" s="1"/>
  <c r="AJ203" i="6"/>
  <c r="AI204" i="6"/>
  <c r="AJ204" i="6"/>
  <c r="AI205" i="6"/>
  <c r="AJ205" i="6"/>
  <c r="AI206" i="6"/>
  <c r="AJ206" i="6"/>
  <c r="AI207" i="6"/>
  <c r="AJ207" i="6"/>
  <c r="AI208" i="6"/>
  <c r="AK208" i="6" s="1"/>
  <c r="AJ208" i="6"/>
  <c r="AI209" i="6"/>
  <c r="AJ209" i="6"/>
  <c r="AI210" i="6"/>
  <c r="AJ210" i="6"/>
  <c r="AK210" i="6"/>
  <c r="AI211" i="6"/>
  <c r="AJ211" i="6"/>
  <c r="AI212" i="6"/>
  <c r="AK212" i="6" s="1"/>
  <c r="AJ212" i="6"/>
  <c r="AI213" i="6"/>
  <c r="AJ213" i="6"/>
  <c r="AI214" i="6"/>
  <c r="AJ214" i="6"/>
  <c r="AI215" i="6"/>
  <c r="AJ215" i="6"/>
  <c r="AI216" i="6"/>
  <c r="AJ216" i="6"/>
  <c r="AI217" i="6"/>
  <c r="AJ217" i="6"/>
  <c r="AK217" i="6" s="1"/>
  <c r="AM217" i="6" s="1"/>
  <c r="AI218" i="6"/>
  <c r="AJ218" i="6"/>
  <c r="AI219" i="6"/>
  <c r="AJ219" i="6"/>
  <c r="AI220" i="6"/>
  <c r="AJ220" i="6"/>
  <c r="AI221" i="6"/>
  <c r="AJ221" i="6"/>
  <c r="AI222" i="6"/>
  <c r="AJ222" i="6"/>
  <c r="AI223" i="6"/>
  <c r="AJ223" i="6"/>
  <c r="AI224" i="6"/>
  <c r="AJ224" i="6"/>
  <c r="AI225" i="6"/>
  <c r="AJ225" i="6"/>
  <c r="AI226" i="6"/>
  <c r="AJ226" i="6"/>
  <c r="AI227" i="6"/>
  <c r="AJ227" i="6"/>
  <c r="AI228" i="6"/>
  <c r="AJ228" i="6"/>
  <c r="AI229" i="6"/>
  <c r="AJ229" i="6"/>
  <c r="AI230" i="6"/>
  <c r="AJ230" i="6"/>
  <c r="AI231" i="6"/>
  <c r="AJ231" i="6"/>
  <c r="AI232" i="6"/>
  <c r="AJ232" i="6"/>
  <c r="AI233" i="6"/>
  <c r="AJ233" i="6"/>
  <c r="AI234" i="6"/>
  <c r="AJ234" i="6"/>
  <c r="AI235" i="6"/>
  <c r="AJ235" i="6"/>
  <c r="AI236" i="6"/>
  <c r="AK236" i="6" s="1"/>
  <c r="AJ236" i="6"/>
  <c r="AI237" i="6"/>
  <c r="AJ237" i="6"/>
  <c r="AI238" i="6"/>
  <c r="AJ238" i="6"/>
  <c r="AI239" i="6"/>
  <c r="AJ239" i="6"/>
  <c r="AI240" i="6"/>
  <c r="AJ240" i="6"/>
  <c r="AI241" i="6"/>
  <c r="AJ241" i="6"/>
  <c r="AI242" i="6"/>
  <c r="AJ242" i="6"/>
  <c r="AI243" i="6"/>
  <c r="AJ243" i="6"/>
  <c r="AI244" i="6"/>
  <c r="AK244" i="6" s="1"/>
  <c r="AJ244" i="6"/>
  <c r="AI245" i="6"/>
  <c r="AJ245" i="6"/>
  <c r="AI246" i="6"/>
  <c r="AJ246" i="6"/>
  <c r="AI247" i="6"/>
  <c r="AJ247" i="6"/>
  <c r="AI248" i="6"/>
  <c r="AJ248" i="6"/>
  <c r="AI249" i="6"/>
  <c r="AJ249" i="6"/>
  <c r="AI250" i="6"/>
  <c r="AJ250" i="6"/>
  <c r="AI251" i="6"/>
  <c r="AK251" i="6" s="1"/>
  <c r="AJ251" i="6"/>
  <c r="AI252" i="6"/>
  <c r="AJ252" i="6"/>
  <c r="AI253" i="6"/>
  <c r="AJ253" i="6"/>
  <c r="AI254" i="6"/>
  <c r="AJ254" i="6"/>
  <c r="AI255" i="6"/>
  <c r="AJ255" i="6"/>
  <c r="AI256" i="6"/>
  <c r="AJ256" i="6"/>
  <c r="AI257" i="6"/>
  <c r="AJ257" i="6"/>
  <c r="AI258" i="6"/>
  <c r="AJ258" i="6"/>
  <c r="AI259" i="6"/>
  <c r="AJ259" i="6"/>
  <c r="AI260" i="6"/>
  <c r="AJ260" i="6"/>
  <c r="AI261" i="6"/>
  <c r="AJ261" i="6"/>
  <c r="AI262" i="6"/>
  <c r="AJ262" i="6"/>
  <c r="AI263" i="6"/>
  <c r="AJ263" i="6"/>
  <c r="AI264" i="6"/>
  <c r="AJ264" i="6"/>
  <c r="AI265" i="6"/>
  <c r="AJ265" i="6"/>
  <c r="AI266" i="6"/>
  <c r="AJ266" i="6"/>
  <c r="AI267" i="6"/>
  <c r="AJ267" i="6"/>
  <c r="AI268" i="6"/>
  <c r="AJ268" i="6"/>
  <c r="AI269" i="6"/>
  <c r="AJ269" i="6"/>
  <c r="AI270" i="6"/>
  <c r="AJ270" i="6"/>
  <c r="AI271" i="6"/>
  <c r="AJ271" i="6"/>
  <c r="AK271" i="6" s="1"/>
  <c r="AI272" i="6"/>
  <c r="AJ272" i="6"/>
  <c r="AI273" i="6"/>
  <c r="AJ273" i="6"/>
  <c r="AI274" i="6"/>
  <c r="AJ274" i="6"/>
  <c r="AI275" i="6"/>
  <c r="AJ275" i="6"/>
  <c r="AI276" i="6"/>
  <c r="AJ276" i="6"/>
  <c r="AI277" i="6"/>
  <c r="AJ277" i="6"/>
  <c r="AI278" i="6"/>
  <c r="AK278" i="6" s="1"/>
  <c r="AJ278" i="6"/>
  <c r="AI279" i="6"/>
  <c r="AJ279" i="6"/>
  <c r="AI280" i="6"/>
  <c r="AJ280" i="6"/>
  <c r="AI281" i="6"/>
  <c r="AJ281" i="6"/>
  <c r="AI282" i="6"/>
  <c r="AJ282" i="6"/>
  <c r="AI283" i="6"/>
  <c r="AJ283" i="6"/>
  <c r="AI284" i="6"/>
  <c r="AJ284" i="6"/>
  <c r="AI285" i="6"/>
  <c r="AJ285" i="6"/>
  <c r="AI286" i="6"/>
  <c r="AJ286" i="6"/>
  <c r="AI287" i="6"/>
  <c r="AJ287" i="6"/>
  <c r="AI288" i="6"/>
  <c r="AJ288" i="6"/>
  <c r="AI289" i="6"/>
  <c r="AK289" i="6" s="1"/>
  <c r="AJ289" i="6"/>
  <c r="AI290" i="6"/>
  <c r="AJ290" i="6"/>
  <c r="AI291" i="6"/>
  <c r="AJ291" i="6"/>
  <c r="AI292" i="6"/>
  <c r="AJ292" i="6"/>
  <c r="AI293" i="6"/>
  <c r="AJ293" i="6"/>
  <c r="AK293" i="6"/>
  <c r="AI294" i="6"/>
  <c r="AJ294" i="6"/>
  <c r="AI295" i="6"/>
  <c r="AJ295" i="6"/>
  <c r="AI296" i="6"/>
  <c r="AK296" i="6" s="1"/>
  <c r="AJ296" i="6"/>
  <c r="AI297" i="6"/>
  <c r="AJ297" i="6"/>
  <c r="AI298" i="6"/>
  <c r="AJ298" i="6"/>
  <c r="AI299" i="6"/>
  <c r="AK299" i="6" s="1"/>
  <c r="AJ299" i="6"/>
  <c r="AI300" i="6"/>
  <c r="AJ300" i="6"/>
  <c r="AI301" i="6"/>
  <c r="AJ301" i="6"/>
  <c r="AI302" i="6"/>
  <c r="AJ302" i="6"/>
  <c r="AI303" i="6"/>
  <c r="AJ303" i="6"/>
  <c r="AI304" i="6"/>
  <c r="AJ304" i="6"/>
  <c r="AI305" i="6"/>
  <c r="AJ305" i="6"/>
  <c r="AI306" i="6"/>
  <c r="AJ306" i="6"/>
  <c r="AI307" i="6"/>
  <c r="AJ307" i="6"/>
  <c r="AI308" i="6"/>
  <c r="AJ308" i="6"/>
  <c r="AI309" i="6"/>
  <c r="AJ309" i="6"/>
  <c r="AI310" i="6"/>
  <c r="AJ310" i="6"/>
  <c r="AI311" i="6"/>
  <c r="AJ311" i="6"/>
  <c r="AK311" i="6"/>
  <c r="AI312" i="6"/>
  <c r="AJ312" i="6"/>
  <c r="AI313" i="6"/>
  <c r="AK313" i="6" s="1"/>
  <c r="AJ313" i="6"/>
  <c r="AI314" i="6"/>
  <c r="AJ314" i="6"/>
  <c r="AI315" i="6"/>
  <c r="AK315" i="6" s="1"/>
  <c r="AJ315" i="6"/>
  <c r="AI316" i="6"/>
  <c r="AJ316" i="6"/>
  <c r="AI317" i="6"/>
  <c r="AJ317" i="6"/>
  <c r="AI318" i="6"/>
  <c r="AJ318" i="6"/>
  <c r="AI319" i="6"/>
  <c r="AJ319" i="6"/>
  <c r="AI320" i="6"/>
  <c r="AJ320" i="6"/>
  <c r="AI321" i="6"/>
  <c r="AJ321" i="6"/>
  <c r="AK321" i="6" s="1"/>
  <c r="AI322" i="6"/>
  <c r="AJ322" i="6"/>
  <c r="AI323" i="6"/>
  <c r="AJ323" i="6"/>
  <c r="AI324" i="6"/>
  <c r="AJ324" i="6"/>
  <c r="AI325" i="6"/>
  <c r="AJ325" i="6"/>
  <c r="AI326" i="6"/>
  <c r="AJ326" i="6"/>
  <c r="AI327" i="6"/>
  <c r="AJ327" i="6"/>
  <c r="AI328" i="6"/>
  <c r="AJ328" i="6"/>
  <c r="AI329" i="6"/>
  <c r="AJ329" i="6"/>
  <c r="AK329" i="6"/>
  <c r="AI330" i="6"/>
  <c r="AJ330" i="6"/>
  <c r="AI331" i="6"/>
  <c r="AJ331" i="6"/>
  <c r="AI332" i="6"/>
  <c r="AJ332" i="6"/>
  <c r="AI333" i="6"/>
  <c r="AJ333" i="6"/>
  <c r="AI334" i="6"/>
  <c r="AJ334" i="6"/>
  <c r="AI335" i="6"/>
  <c r="AJ335" i="6"/>
  <c r="AI336" i="6"/>
  <c r="AJ336" i="6"/>
  <c r="AI337" i="6"/>
  <c r="AJ337" i="6"/>
  <c r="AI338" i="6"/>
  <c r="AJ338" i="6"/>
  <c r="AI339" i="6"/>
  <c r="AJ339" i="6"/>
  <c r="AI340" i="6"/>
  <c r="AK340" i="6" s="1"/>
  <c r="AJ340" i="6"/>
  <c r="AI341" i="6"/>
  <c r="AJ341" i="6"/>
  <c r="AI342" i="6"/>
  <c r="AJ342" i="6"/>
  <c r="AI343" i="6"/>
  <c r="AJ343" i="6"/>
  <c r="AI344" i="6"/>
  <c r="AJ344" i="6"/>
  <c r="AI345" i="6"/>
  <c r="AJ345" i="6"/>
  <c r="AI346" i="6"/>
  <c r="AJ346" i="6"/>
  <c r="AI347" i="6"/>
  <c r="AJ347" i="6"/>
  <c r="AI348" i="6"/>
  <c r="AJ348" i="6"/>
  <c r="AK348" i="6" s="1"/>
  <c r="AI349" i="6"/>
  <c r="AJ349" i="6"/>
  <c r="AI350" i="6"/>
  <c r="AK350" i="6" s="1"/>
  <c r="AJ350" i="6"/>
  <c r="AI351" i="6"/>
  <c r="AJ351" i="6"/>
  <c r="AI352" i="6"/>
  <c r="AJ352" i="6"/>
  <c r="AK352" i="6" s="1"/>
  <c r="AI353" i="6"/>
  <c r="AJ353" i="6"/>
  <c r="AI354" i="6"/>
  <c r="AJ354" i="6"/>
  <c r="AI355" i="6"/>
  <c r="AJ355" i="6"/>
  <c r="AI356" i="6"/>
  <c r="AJ356" i="6"/>
  <c r="AI357" i="6"/>
  <c r="AJ357" i="6"/>
  <c r="AI358" i="6"/>
  <c r="AJ358" i="6"/>
  <c r="AI359" i="6"/>
  <c r="AJ359" i="6"/>
  <c r="AI360" i="6"/>
  <c r="AJ360" i="6"/>
  <c r="AI361" i="6"/>
  <c r="AJ361" i="6"/>
  <c r="AI362" i="6"/>
  <c r="AJ362" i="6"/>
  <c r="AI363" i="6"/>
  <c r="AJ363" i="6"/>
  <c r="AI364" i="6"/>
  <c r="AJ364" i="6"/>
  <c r="AI365" i="6"/>
  <c r="AJ365" i="6"/>
  <c r="AI366" i="6"/>
  <c r="AJ366" i="6"/>
  <c r="AI367" i="6"/>
  <c r="AJ367" i="6"/>
  <c r="AI368" i="6"/>
  <c r="AJ368" i="6"/>
  <c r="AI369" i="6"/>
  <c r="AJ369" i="6"/>
  <c r="AI370" i="6"/>
  <c r="AJ370" i="6"/>
  <c r="AI371" i="6"/>
  <c r="AJ371" i="6"/>
  <c r="AI372" i="6"/>
  <c r="AJ372" i="6"/>
  <c r="AI373" i="6"/>
  <c r="AJ373" i="6"/>
  <c r="AI374" i="6"/>
  <c r="AJ374" i="6"/>
  <c r="AI375" i="6"/>
  <c r="AJ375" i="6"/>
  <c r="AI376" i="6"/>
  <c r="AJ376" i="6"/>
  <c r="AI377" i="6"/>
  <c r="AK377" i="6" s="1"/>
  <c r="AJ377" i="6"/>
  <c r="AI378" i="6"/>
  <c r="AJ378" i="6"/>
  <c r="AI379" i="6"/>
  <c r="AJ379" i="6"/>
  <c r="AI380" i="6"/>
  <c r="AJ380" i="6"/>
  <c r="AI381" i="6"/>
  <c r="AJ381" i="6"/>
  <c r="AI382" i="6"/>
  <c r="AJ382" i="6"/>
  <c r="AI383" i="6"/>
  <c r="AJ383" i="6"/>
  <c r="AI384" i="6"/>
  <c r="AJ384" i="6"/>
  <c r="AI385" i="6"/>
  <c r="AJ385" i="6"/>
  <c r="AI386" i="6"/>
  <c r="AJ386" i="6"/>
  <c r="AI387" i="6"/>
  <c r="AJ387" i="6"/>
  <c r="AI388" i="6"/>
  <c r="AJ388" i="6"/>
  <c r="AI389" i="6"/>
  <c r="AJ389" i="6"/>
  <c r="AI390" i="6"/>
  <c r="AJ390" i="6"/>
  <c r="AI391" i="6"/>
  <c r="AJ391" i="6"/>
  <c r="AI392" i="6"/>
  <c r="AJ392" i="6"/>
  <c r="AK392" i="6"/>
  <c r="AI393" i="6"/>
  <c r="AJ393" i="6"/>
  <c r="AI394" i="6"/>
  <c r="AJ394" i="6"/>
  <c r="AI395" i="6"/>
  <c r="AJ395" i="6"/>
  <c r="AI396" i="6"/>
  <c r="AJ396" i="6"/>
  <c r="AI397" i="6"/>
  <c r="AJ397" i="6"/>
  <c r="AI398" i="6"/>
  <c r="AJ398" i="6"/>
  <c r="AL6" i="6"/>
  <c r="AJ6" i="6"/>
  <c r="AI6" i="6"/>
  <c r="AE266" i="6"/>
  <c r="AG266" i="6" s="1"/>
  <c r="AD7" i="6"/>
  <c r="AD8" i="6"/>
  <c r="AD9" i="6"/>
  <c r="AD10" i="6"/>
  <c r="AD11" i="6"/>
  <c r="AD12" i="6"/>
  <c r="AD13" i="6"/>
  <c r="AD14" i="6"/>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0" i="6"/>
  <c r="AD41" i="6"/>
  <c r="AD42" i="6"/>
  <c r="AD43" i="6"/>
  <c r="AD44" i="6"/>
  <c r="AD45" i="6"/>
  <c r="AD46" i="6"/>
  <c r="AD47" i="6"/>
  <c r="AD48" i="6"/>
  <c r="AD49" i="6"/>
  <c r="AD50" i="6"/>
  <c r="AD51" i="6"/>
  <c r="AD52" i="6"/>
  <c r="AD53" i="6"/>
  <c r="AD54" i="6"/>
  <c r="AD55" i="6"/>
  <c r="AD56" i="6"/>
  <c r="AD57" i="6"/>
  <c r="AD58" i="6"/>
  <c r="AD59" i="6"/>
  <c r="AD60" i="6"/>
  <c r="AD61" i="6"/>
  <c r="AD62" i="6"/>
  <c r="AD63" i="6"/>
  <c r="AD64" i="6"/>
  <c r="AD65" i="6"/>
  <c r="AD66" i="6"/>
  <c r="AD67" i="6"/>
  <c r="AD68" i="6"/>
  <c r="AD69" i="6"/>
  <c r="AD70" i="6"/>
  <c r="AD71" i="6"/>
  <c r="AD72" i="6"/>
  <c r="AD73" i="6"/>
  <c r="AD74" i="6"/>
  <c r="AD75" i="6"/>
  <c r="AD76" i="6"/>
  <c r="AD77" i="6"/>
  <c r="AD78" i="6"/>
  <c r="AD79" i="6"/>
  <c r="AD80" i="6"/>
  <c r="AD81" i="6"/>
  <c r="AD82" i="6"/>
  <c r="AD83" i="6"/>
  <c r="AD84" i="6"/>
  <c r="AD85" i="6"/>
  <c r="AD86" i="6"/>
  <c r="AD87" i="6"/>
  <c r="AD88" i="6"/>
  <c r="AD89" i="6"/>
  <c r="AD90" i="6"/>
  <c r="AD91" i="6"/>
  <c r="AD92" i="6"/>
  <c r="AD93" i="6"/>
  <c r="AD94" i="6"/>
  <c r="AD95" i="6"/>
  <c r="AD96" i="6"/>
  <c r="AD97" i="6"/>
  <c r="AD98" i="6"/>
  <c r="AD99" i="6"/>
  <c r="AD100" i="6"/>
  <c r="AD101" i="6"/>
  <c r="AD102" i="6"/>
  <c r="AD103" i="6"/>
  <c r="AD104" i="6"/>
  <c r="AD105" i="6"/>
  <c r="AD106" i="6"/>
  <c r="AD107" i="6"/>
  <c r="AD108" i="6"/>
  <c r="AD109" i="6"/>
  <c r="AD110" i="6"/>
  <c r="AD111" i="6"/>
  <c r="AD112" i="6"/>
  <c r="AD113" i="6"/>
  <c r="AD114" i="6"/>
  <c r="AD115" i="6"/>
  <c r="AD116" i="6"/>
  <c r="AD117" i="6"/>
  <c r="AD118" i="6"/>
  <c r="AD119" i="6"/>
  <c r="AD120" i="6"/>
  <c r="AD121" i="6"/>
  <c r="AD122" i="6"/>
  <c r="AD123" i="6"/>
  <c r="AD124" i="6"/>
  <c r="AD125" i="6"/>
  <c r="AD126" i="6"/>
  <c r="AD127" i="6"/>
  <c r="AD128" i="6"/>
  <c r="AD129" i="6"/>
  <c r="AD130" i="6"/>
  <c r="AD131" i="6"/>
  <c r="AD132" i="6"/>
  <c r="AD133" i="6"/>
  <c r="AD134" i="6"/>
  <c r="AD135" i="6"/>
  <c r="AD136" i="6"/>
  <c r="AD137" i="6"/>
  <c r="AD138" i="6"/>
  <c r="AD139" i="6"/>
  <c r="AD140" i="6"/>
  <c r="AD141" i="6"/>
  <c r="AD142" i="6"/>
  <c r="AD143" i="6"/>
  <c r="AD144" i="6"/>
  <c r="AD145" i="6"/>
  <c r="AD146" i="6"/>
  <c r="AD147" i="6"/>
  <c r="AD148" i="6"/>
  <c r="AD149" i="6"/>
  <c r="AD150" i="6"/>
  <c r="AD151" i="6"/>
  <c r="AD152" i="6"/>
  <c r="AD153" i="6"/>
  <c r="AD154" i="6"/>
  <c r="AD155" i="6"/>
  <c r="AD156" i="6"/>
  <c r="AD157" i="6"/>
  <c r="AD158" i="6"/>
  <c r="AD159" i="6"/>
  <c r="AD160" i="6"/>
  <c r="AD161" i="6"/>
  <c r="AD162" i="6"/>
  <c r="AD163" i="6"/>
  <c r="AD164" i="6"/>
  <c r="AD165" i="6"/>
  <c r="AD166" i="6"/>
  <c r="AD167" i="6"/>
  <c r="AD168" i="6"/>
  <c r="AD169" i="6"/>
  <c r="AD170" i="6"/>
  <c r="AD171" i="6"/>
  <c r="AD172" i="6"/>
  <c r="AD173" i="6"/>
  <c r="AD174" i="6"/>
  <c r="AD175" i="6"/>
  <c r="AD176" i="6"/>
  <c r="AD177" i="6"/>
  <c r="AD178" i="6"/>
  <c r="AD179" i="6"/>
  <c r="AD180" i="6"/>
  <c r="AD181" i="6"/>
  <c r="AD182" i="6"/>
  <c r="AD183" i="6"/>
  <c r="AD184" i="6"/>
  <c r="AD185" i="6"/>
  <c r="AD186" i="6"/>
  <c r="AD187" i="6"/>
  <c r="AD188" i="6"/>
  <c r="AD189" i="6"/>
  <c r="AD190" i="6"/>
  <c r="AD191" i="6"/>
  <c r="AD192" i="6"/>
  <c r="AD193" i="6"/>
  <c r="AD194" i="6"/>
  <c r="AD195" i="6"/>
  <c r="AD196" i="6"/>
  <c r="AD197" i="6"/>
  <c r="AD198" i="6"/>
  <c r="AD199" i="6"/>
  <c r="AD200" i="6"/>
  <c r="AD201" i="6"/>
  <c r="AD202" i="6"/>
  <c r="AD203" i="6"/>
  <c r="AD204" i="6"/>
  <c r="AD205" i="6"/>
  <c r="AD206" i="6"/>
  <c r="AD207" i="6"/>
  <c r="AD208" i="6"/>
  <c r="AD209" i="6"/>
  <c r="AD210" i="6"/>
  <c r="AD211" i="6"/>
  <c r="AD212" i="6"/>
  <c r="AD213" i="6"/>
  <c r="AD214" i="6"/>
  <c r="AD215" i="6"/>
  <c r="AD216" i="6"/>
  <c r="AD217" i="6"/>
  <c r="AD218" i="6"/>
  <c r="AD219" i="6"/>
  <c r="AD220" i="6"/>
  <c r="AD221" i="6"/>
  <c r="AD222" i="6"/>
  <c r="AD223" i="6"/>
  <c r="AD224" i="6"/>
  <c r="AD225" i="6"/>
  <c r="AD226" i="6"/>
  <c r="AD227" i="6"/>
  <c r="AD228" i="6"/>
  <c r="AD229" i="6"/>
  <c r="AD230" i="6"/>
  <c r="AD231" i="6"/>
  <c r="AD232" i="6"/>
  <c r="AD233" i="6"/>
  <c r="AD234" i="6"/>
  <c r="AD235" i="6"/>
  <c r="AD236" i="6"/>
  <c r="AD237" i="6"/>
  <c r="AD238" i="6"/>
  <c r="AD239" i="6"/>
  <c r="AD240" i="6"/>
  <c r="AD241" i="6"/>
  <c r="AD242" i="6"/>
  <c r="AD243" i="6"/>
  <c r="AD244" i="6"/>
  <c r="AD245" i="6"/>
  <c r="AD246" i="6"/>
  <c r="AD247" i="6"/>
  <c r="AD248" i="6"/>
  <c r="AD249" i="6"/>
  <c r="AD250" i="6"/>
  <c r="AD251" i="6"/>
  <c r="AD252" i="6"/>
  <c r="AD253" i="6"/>
  <c r="AD254" i="6"/>
  <c r="AD255" i="6"/>
  <c r="AD256" i="6"/>
  <c r="AD257" i="6"/>
  <c r="AD258" i="6"/>
  <c r="AD259" i="6"/>
  <c r="AD260" i="6"/>
  <c r="AD261" i="6"/>
  <c r="AD262" i="6"/>
  <c r="AD263" i="6"/>
  <c r="AD264" i="6"/>
  <c r="AD265" i="6"/>
  <c r="AD266" i="6"/>
  <c r="AD267" i="6"/>
  <c r="AD268" i="6"/>
  <c r="AD269" i="6"/>
  <c r="AD270" i="6"/>
  <c r="AD271" i="6"/>
  <c r="AD272" i="6"/>
  <c r="AD273" i="6"/>
  <c r="AD274" i="6"/>
  <c r="AD275" i="6"/>
  <c r="AD276" i="6"/>
  <c r="AD277" i="6"/>
  <c r="AD278" i="6"/>
  <c r="AD279" i="6"/>
  <c r="AD280" i="6"/>
  <c r="AD281" i="6"/>
  <c r="AD282" i="6"/>
  <c r="AD283" i="6"/>
  <c r="AD284" i="6"/>
  <c r="AD285" i="6"/>
  <c r="AD286" i="6"/>
  <c r="AD287" i="6"/>
  <c r="AD288" i="6"/>
  <c r="AD289" i="6"/>
  <c r="AD290" i="6"/>
  <c r="AD291" i="6"/>
  <c r="AD292" i="6"/>
  <c r="AD293" i="6"/>
  <c r="AD294" i="6"/>
  <c r="AD295" i="6"/>
  <c r="AD296" i="6"/>
  <c r="AD297" i="6"/>
  <c r="AD298" i="6"/>
  <c r="AD299" i="6"/>
  <c r="AD300" i="6"/>
  <c r="AD301" i="6"/>
  <c r="AD302" i="6"/>
  <c r="AD303" i="6"/>
  <c r="AD304" i="6"/>
  <c r="AD305" i="6"/>
  <c r="AD306" i="6"/>
  <c r="AD307" i="6"/>
  <c r="AD308" i="6"/>
  <c r="AD309" i="6"/>
  <c r="AD310" i="6"/>
  <c r="AD311" i="6"/>
  <c r="AD312" i="6"/>
  <c r="AD313" i="6"/>
  <c r="AD314" i="6"/>
  <c r="AD315" i="6"/>
  <c r="AD316" i="6"/>
  <c r="AD317" i="6"/>
  <c r="AD318" i="6"/>
  <c r="AD319" i="6"/>
  <c r="AD320" i="6"/>
  <c r="AD321" i="6"/>
  <c r="AD322" i="6"/>
  <c r="AD323" i="6"/>
  <c r="AD324" i="6"/>
  <c r="AD325" i="6"/>
  <c r="AD326" i="6"/>
  <c r="AD327" i="6"/>
  <c r="AD328" i="6"/>
  <c r="AD329" i="6"/>
  <c r="AD330" i="6"/>
  <c r="AD331" i="6"/>
  <c r="AD332" i="6"/>
  <c r="AD333" i="6"/>
  <c r="AD334" i="6"/>
  <c r="AD335" i="6"/>
  <c r="AD336" i="6"/>
  <c r="AD337" i="6"/>
  <c r="AD338" i="6"/>
  <c r="AD339" i="6"/>
  <c r="AD340" i="6"/>
  <c r="AD341" i="6"/>
  <c r="AD342" i="6"/>
  <c r="AD343" i="6"/>
  <c r="AD344" i="6"/>
  <c r="AD345" i="6"/>
  <c r="AD346" i="6"/>
  <c r="AD347" i="6"/>
  <c r="AD348" i="6"/>
  <c r="AD349" i="6"/>
  <c r="AD350" i="6"/>
  <c r="AD351" i="6"/>
  <c r="AD352" i="6"/>
  <c r="AD353" i="6"/>
  <c r="AD354" i="6"/>
  <c r="AD355" i="6"/>
  <c r="AD356" i="6"/>
  <c r="AD357" i="6"/>
  <c r="AD358" i="6"/>
  <c r="AD359" i="6"/>
  <c r="AD360" i="6"/>
  <c r="AD361" i="6"/>
  <c r="AD362" i="6"/>
  <c r="AD363" i="6"/>
  <c r="AD364" i="6"/>
  <c r="AD365" i="6"/>
  <c r="AD366" i="6"/>
  <c r="AD367" i="6"/>
  <c r="AD368" i="6"/>
  <c r="AD369" i="6"/>
  <c r="AD370" i="6"/>
  <c r="AD371" i="6"/>
  <c r="AD372" i="6"/>
  <c r="AD373" i="6"/>
  <c r="AD374" i="6"/>
  <c r="AD375" i="6"/>
  <c r="AD376" i="6"/>
  <c r="AD377" i="6"/>
  <c r="AD378" i="6"/>
  <c r="AD379" i="6"/>
  <c r="AD380" i="6"/>
  <c r="AD381" i="6"/>
  <c r="AD382" i="6"/>
  <c r="AD383" i="6"/>
  <c r="AD384" i="6"/>
  <c r="AD385" i="6"/>
  <c r="AD386" i="6"/>
  <c r="AD387" i="6"/>
  <c r="AD388" i="6"/>
  <c r="AD389" i="6"/>
  <c r="AD390" i="6"/>
  <c r="AD391" i="6"/>
  <c r="AD392" i="6"/>
  <c r="AD393" i="6"/>
  <c r="AD394" i="6"/>
  <c r="AD395" i="6"/>
  <c r="AD396" i="6"/>
  <c r="AD397" i="6"/>
  <c r="AD398" i="6"/>
  <c r="AC7" i="6"/>
  <c r="AC8" i="6"/>
  <c r="AC9" i="6"/>
  <c r="AC10" i="6"/>
  <c r="AE10" i="6" s="1"/>
  <c r="AG10" i="6" s="1"/>
  <c r="AC11" i="6"/>
  <c r="AC12" i="6"/>
  <c r="AE12" i="6" s="1"/>
  <c r="AC13" i="6"/>
  <c r="AC14" i="6"/>
  <c r="AE14" i="6" s="1"/>
  <c r="AC15" i="6"/>
  <c r="AC16" i="6"/>
  <c r="AC17" i="6"/>
  <c r="AE17" i="6" s="1"/>
  <c r="AC18" i="6"/>
  <c r="AC19" i="6"/>
  <c r="AC20" i="6"/>
  <c r="AC21" i="6"/>
  <c r="AC22" i="6"/>
  <c r="AC23" i="6"/>
  <c r="AC24" i="6"/>
  <c r="AE24" i="6" s="1"/>
  <c r="AG24" i="6" s="1"/>
  <c r="AC25" i="6"/>
  <c r="AC26" i="6"/>
  <c r="AE26" i="6" s="1"/>
  <c r="AC27" i="6"/>
  <c r="AC28" i="6"/>
  <c r="AE28" i="6" s="1"/>
  <c r="AC29" i="6"/>
  <c r="AC30" i="6"/>
  <c r="AC31" i="6"/>
  <c r="AE31" i="6" s="1"/>
  <c r="AC32" i="6"/>
  <c r="AC33" i="6"/>
  <c r="AC34" i="6"/>
  <c r="AC35" i="6"/>
  <c r="AE35" i="6" s="1"/>
  <c r="AC36" i="6"/>
  <c r="AC37" i="6"/>
  <c r="AC38" i="6"/>
  <c r="AE38" i="6" s="1"/>
  <c r="AG38" i="6" s="1"/>
  <c r="AC39" i="6"/>
  <c r="AC40" i="6"/>
  <c r="AE40" i="6" s="1"/>
  <c r="AC41" i="6"/>
  <c r="AC42" i="6"/>
  <c r="AE42" i="6" s="1"/>
  <c r="AC43" i="6"/>
  <c r="AC44" i="6"/>
  <c r="AC45" i="6"/>
  <c r="AE45" i="6" s="1"/>
  <c r="AC46" i="6"/>
  <c r="AC47" i="6"/>
  <c r="AC48" i="6"/>
  <c r="AC49" i="6"/>
  <c r="AC50" i="6"/>
  <c r="AE50" i="6" s="1"/>
  <c r="AC51" i="6"/>
  <c r="AC52" i="6"/>
  <c r="AE52" i="6" s="1"/>
  <c r="AG52" i="6" s="1"/>
  <c r="AC53" i="6"/>
  <c r="AC54" i="6"/>
  <c r="AE54" i="6" s="1"/>
  <c r="AC55" i="6"/>
  <c r="AC56" i="6"/>
  <c r="AE56" i="6" s="1"/>
  <c r="AC57" i="6"/>
  <c r="AC58" i="6"/>
  <c r="AC59" i="6"/>
  <c r="AE59" i="6" s="1"/>
  <c r="AC60" i="6"/>
  <c r="AC61" i="6"/>
  <c r="AC62" i="6"/>
  <c r="AC63" i="6"/>
  <c r="AC64" i="6"/>
  <c r="AC65" i="6"/>
  <c r="AC66" i="6"/>
  <c r="AE66" i="6" s="1"/>
  <c r="AG66" i="6" s="1"/>
  <c r="AC67" i="6"/>
  <c r="AC68" i="6"/>
  <c r="AE68" i="6" s="1"/>
  <c r="AC69" i="6"/>
  <c r="AC70" i="6"/>
  <c r="AE70" i="6" s="1"/>
  <c r="AC71" i="6"/>
  <c r="AC72" i="6"/>
  <c r="AC73" i="6"/>
  <c r="AE73" i="6" s="1"/>
  <c r="AC74" i="6"/>
  <c r="AC75" i="6"/>
  <c r="AC76" i="6"/>
  <c r="AC77" i="6"/>
  <c r="AE77" i="6" s="1"/>
  <c r="AC78" i="6"/>
  <c r="AC79" i="6"/>
  <c r="AC80" i="6"/>
  <c r="AE80" i="6" s="1"/>
  <c r="AG80" i="6" s="1"/>
  <c r="AC81" i="6"/>
  <c r="AC82" i="6"/>
  <c r="AC83" i="6"/>
  <c r="AC84" i="6"/>
  <c r="AE84" i="6" s="1"/>
  <c r="AC85" i="6"/>
  <c r="AC86" i="6"/>
  <c r="AC87" i="6"/>
  <c r="AE87" i="6" s="1"/>
  <c r="AC88" i="6"/>
  <c r="AC89" i="6"/>
  <c r="AC90" i="6"/>
  <c r="AC91" i="6"/>
  <c r="AE91" i="6" s="1"/>
  <c r="AC92" i="6"/>
  <c r="AC93" i="6"/>
  <c r="AC94" i="6"/>
  <c r="AE94" i="6" s="1"/>
  <c r="AG94" i="6" s="1"/>
  <c r="AC95" i="6"/>
  <c r="AC96" i="6"/>
  <c r="AE96" i="6" s="1"/>
  <c r="AC97" i="6"/>
  <c r="AC98" i="6"/>
  <c r="AE98" i="6" s="1"/>
  <c r="AC99" i="6"/>
  <c r="AC100" i="6"/>
  <c r="AC101" i="6"/>
  <c r="AE101" i="6" s="1"/>
  <c r="AC102" i="6"/>
  <c r="AC103" i="6"/>
  <c r="AC104" i="6"/>
  <c r="AC105" i="6"/>
  <c r="AE105" i="6" s="1"/>
  <c r="AC106" i="6"/>
  <c r="AC107" i="6"/>
  <c r="AC108" i="6"/>
  <c r="AE108" i="6" s="1"/>
  <c r="AG108" i="6" s="1"/>
  <c r="AC109" i="6"/>
  <c r="AC110" i="6"/>
  <c r="AC111" i="6"/>
  <c r="AC112" i="6"/>
  <c r="AE112" i="6" s="1"/>
  <c r="AC113" i="6"/>
  <c r="AC114" i="6"/>
  <c r="AC115" i="6"/>
  <c r="AE115" i="6" s="1"/>
  <c r="AC116" i="6"/>
  <c r="AC117" i="6"/>
  <c r="AC118" i="6"/>
  <c r="AC119" i="6"/>
  <c r="AE119" i="6" s="1"/>
  <c r="AC120" i="6"/>
  <c r="AC121" i="6"/>
  <c r="AC122" i="6"/>
  <c r="AE122" i="6" s="1"/>
  <c r="AG122" i="6" s="1"/>
  <c r="AC123" i="6"/>
  <c r="AC124" i="6"/>
  <c r="AE124" i="6" s="1"/>
  <c r="AC125" i="6"/>
  <c r="AC126" i="6"/>
  <c r="AE126" i="6" s="1"/>
  <c r="AC127" i="6"/>
  <c r="AC128" i="6"/>
  <c r="AC129" i="6"/>
  <c r="AE129" i="6" s="1"/>
  <c r="AC130" i="6"/>
  <c r="AC131" i="6"/>
  <c r="AC132" i="6"/>
  <c r="AC133" i="6"/>
  <c r="AC134" i="6"/>
  <c r="AC135" i="6"/>
  <c r="AC136" i="6"/>
  <c r="AE136" i="6" s="1"/>
  <c r="AG136" i="6" s="1"/>
  <c r="AC137" i="6"/>
  <c r="AC138" i="6"/>
  <c r="AE138" i="6" s="1"/>
  <c r="AC139" i="6"/>
  <c r="AC140" i="6"/>
  <c r="AE140" i="6" s="1"/>
  <c r="AC141" i="6"/>
  <c r="AC142" i="6"/>
  <c r="AC143" i="6"/>
  <c r="AE143" i="6" s="1"/>
  <c r="AC144" i="6"/>
  <c r="AC145" i="6"/>
  <c r="AC146" i="6"/>
  <c r="AC147" i="6"/>
  <c r="AC148" i="6"/>
  <c r="AC149" i="6"/>
  <c r="AC150" i="6"/>
  <c r="AE150" i="6" s="1"/>
  <c r="AG150" i="6" s="1"/>
  <c r="AC151" i="6"/>
  <c r="AC152" i="6"/>
  <c r="AE152" i="6" s="1"/>
  <c r="AC153" i="6"/>
  <c r="AC154" i="6"/>
  <c r="AE154" i="6" s="1"/>
  <c r="AC155" i="6"/>
  <c r="AC156" i="6"/>
  <c r="AC157" i="6"/>
  <c r="AE157" i="6" s="1"/>
  <c r="AC158" i="6"/>
  <c r="AC159" i="6"/>
  <c r="AC160" i="6"/>
  <c r="AC161" i="6"/>
  <c r="AE161" i="6" s="1"/>
  <c r="AC162" i="6"/>
  <c r="AC163" i="6"/>
  <c r="AC164" i="6"/>
  <c r="AE164" i="6" s="1"/>
  <c r="AG164" i="6" s="1"/>
  <c r="AC165" i="6"/>
  <c r="AC166" i="6"/>
  <c r="AE166" i="6" s="1"/>
  <c r="AC167" i="6"/>
  <c r="AC168" i="6"/>
  <c r="AE168" i="6" s="1"/>
  <c r="AC169" i="6"/>
  <c r="AC170" i="6"/>
  <c r="AC171" i="6"/>
  <c r="AE171" i="6" s="1"/>
  <c r="AC172" i="6"/>
  <c r="AC173" i="6"/>
  <c r="AC174" i="6"/>
  <c r="AC175" i="6"/>
  <c r="AE175" i="6" s="1"/>
  <c r="AC176" i="6"/>
  <c r="AC177" i="6"/>
  <c r="AC178" i="6"/>
  <c r="AE178" i="6" s="1"/>
  <c r="AG178" i="6" s="1"/>
  <c r="AC179" i="6"/>
  <c r="AC180" i="6"/>
  <c r="AC181" i="6"/>
  <c r="AC182" i="6"/>
  <c r="AE182" i="6" s="1"/>
  <c r="AC183" i="6"/>
  <c r="AC184" i="6"/>
  <c r="AC185" i="6"/>
  <c r="AE185" i="6" s="1"/>
  <c r="AC186" i="6"/>
  <c r="AC187" i="6"/>
  <c r="AC188" i="6"/>
  <c r="AC189" i="6"/>
  <c r="AC190" i="6"/>
  <c r="AC191" i="6"/>
  <c r="AC192" i="6"/>
  <c r="AE192" i="6" s="1"/>
  <c r="AG192" i="6" s="1"/>
  <c r="AC193" i="6"/>
  <c r="AC194" i="6"/>
  <c r="AE194" i="6" s="1"/>
  <c r="AC195" i="6"/>
  <c r="AC196" i="6"/>
  <c r="AE196" i="6" s="1"/>
  <c r="AC197" i="6"/>
  <c r="AC198" i="6"/>
  <c r="AC199" i="6"/>
  <c r="AE199" i="6" s="1"/>
  <c r="AC200" i="6"/>
  <c r="AC201" i="6"/>
  <c r="AC202" i="6"/>
  <c r="AC203" i="6"/>
  <c r="AE203" i="6" s="1"/>
  <c r="AC204" i="6"/>
  <c r="AC205" i="6"/>
  <c r="AC206" i="6"/>
  <c r="AE206" i="6" s="1"/>
  <c r="AG206" i="6" s="1"/>
  <c r="AC207" i="6"/>
  <c r="AC208" i="6"/>
  <c r="AC209" i="6"/>
  <c r="AC210" i="6"/>
  <c r="AE210" i="6" s="1"/>
  <c r="AC211" i="6"/>
  <c r="AC212" i="6"/>
  <c r="AC213" i="6"/>
  <c r="AE213" i="6" s="1"/>
  <c r="AC214" i="6"/>
  <c r="AC215" i="6"/>
  <c r="AC216" i="6"/>
  <c r="AC217" i="6"/>
  <c r="AE217" i="6" s="1"/>
  <c r="AC218" i="6"/>
  <c r="AC219" i="6"/>
  <c r="AC220" i="6"/>
  <c r="AE220" i="6" s="1"/>
  <c r="AG220" i="6" s="1"/>
  <c r="AC221" i="6"/>
  <c r="AC222" i="6"/>
  <c r="AE222" i="6" s="1"/>
  <c r="AC223" i="6"/>
  <c r="AC224" i="6"/>
  <c r="AE224" i="6" s="1"/>
  <c r="AC225" i="6"/>
  <c r="AC226" i="6"/>
  <c r="AC227" i="6"/>
  <c r="AE227" i="6" s="1"/>
  <c r="AC228" i="6"/>
  <c r="AC229" i="6"/>
  <c r="AC230" i="6"/>
  <c r="AC231" i="6"/>
  <c r="AC232" i="6"/>
  <c r="AC233" i="6"/>
  <c r="AC234" i="6"/>
  <c r="AE234" i="6" s="1"/>
  <c r="AG234" i="6" s="1"/>
  <c r="AC235" i="6"/>
  <c r="AC236" i="6"/>
  <c r="AE236" i="6" s="1"/>
  <c r="AC237" i="6"/>
  <c r="AC238" i="6"/>
  <c r="AE238" i="6" s="1"/>
  <c r="AC239" i="6"/>
  <c r="AC240" i="6"/>
  <c r="AC241" i="6"/>
  <c r="AE241" i="6" s="1"/>
  <c r="AC242" i="6"/>
  <c r="AC243" i="6"/>
  <c r="AC244" i="6"/>
  <c r="AC245" i="6"/>
  <c r="AC246" i="6"/>
  <c r="AC247" i="6"/>
  <c r="AC248" i="6"/>
  <c r="AE248" i="6" s="1"/>
  <c r="AG248" i="6" s="1"/>
  <c r="AC249" i="6"/>
  <c r="AC250" i="6"/>
  <c r="AC251" i="6"/>
  <c r="AC252" i="6"/>
  <c r="AE252" i="6" s="1"/>
  <c r="AC253" i="6"/>
  <c r="AC254" i="6"/>
  <c r="AC255" i="6"/>
  <c r="AE255" i="6" s="1"/>
  <c r="AC256" i="6"/>
  <c r="AC257" i="6"/>
  <c r="AC258" i="6"/>
  <c r="AC259" i="6"/>
  <c r="AE259" i="6" s="1"/>
  <c r="AC260" i="6"/>
  <c r="AC261" i="6"/>
  <c r="AC262" i="6"/>
  <c r="AE262" i="6" s="1"/>
  <c r="AG262" i="6" s="1"/>
  <c r="AC263" i="6"/>
  <c r="AC264" i="6"/>
  <c r="AE264" i="6" s="1"/>
  <c r="AC265" i="6"/>
  <c r="AC266" i="6"/>
  <c r="AC267" i="6"/>
  <c r="AC268" i="6"/>
  <c r="AC269" i="6"/>
  <c r="AE269" i="6" s="1"/>
  <c r="AC270" i="6"/>
  <c r="AC271" i="6"/>
  <c r="AC272" i="6"/>
  <c r="AC273" i="6"/>
  <c r="AC274" i="6"/>
  <c r="AC275" i="6"/>
  <c r="AC276" i="6"/>
  <c r="AE276" i="6" s="1"/>
  <c r="AG276" i="6" s="1"/>
  <c r="AC277" i="6"/>
  <c r="AC278" i="6"/>
  <c r="AE278" i="6" s="1"/>
  <c r="AC279" i="6"/>
  <c r="AC280" i="6"/>
  <c r="AE280" i="6" s="1"/>
  <c r="AC281" i="6"/>
  <c r="AC282" i="6"/>
  <c r="AC283" i="6"/>
  <c r="AE283" i="6" s="1"/>
  <c r="AC284" i="6"/>
  <c r="AC285" i="6"/>
  <c r="AC286" i="6"/>
  <c r="AC287" i="6"/>
  <c r="AC288" i="6"/>
  <c r="AC289" i="6"/>
  <c r="AC290" i="6"/>
  <c r="AE290" i="6" s="1"/>
  <c r="AG290" i="6" s="1"/>
  <c r="AC291" i="6"/>
  <c r="AC292" i="6"/>
  <c r="AE292" i="6" s="1"/>
  <c r="AC293" i="6"/>
  <c r="AC294" i="6"/>
  <c r="AE294" i="6" s="1"/>
  <c r="AC295" i="6"/>
  <c r="AC296" i="6"/>
  <c r="AC297" i="6"/>
  <c r="AE297" i="6" s="1"/>
  <c r="AC298" i="6"/>
  <c r="AC299" i="6"/>
  <c r="AC300" i="6"/>
  <c r="AC301" i="6"/>
  <c r="AE301" i="6" s="1"/>
  <c r="AC302" i="6"/>
  <c r="AC303" i="6"/>
  <c r="AC304" i="6"/>
  <c r="AE304" i="6" s="1"/>
  <c r="AG304" i="6" s="1"/>
  <c r="AC305" i="6"/>
  <c r="AC306" i="6"/>
  <c r="AE306" i="6" s="1"/>
  <c r="AC307" i="6"/>
  <c r="AC308" i="6"/>
  <c r="AE308" i="6" s="1"/>
  <c r="AC309" i="6"/>
  <c r="AC310" i="6"/>
  <c r="AC311" i="6"/>
  <c r="AE311" i="6" s="1"/>
  <c r="AC312" i="6"/>
  <c r="AC313" i="6"/>
  <c r="AC314" i="6"/>
  <c r="AC315" i="6"/>
  <c r="AE315" i="6" s="1"/>
  <c r="AC316" i="6"/>
  <c r="AC317" i="6"/>
  <c r="AC318" i="6"/>
  <c r="AE318" i="6" s="1"/>
  <c r="AG318" i="6" s="1"/>
  <c r="AC319" i="6"/>
  <c r="AC320" i="6"/>
  <c r="AC321" i="6"/>
  <c r="AC322" i="6"/>
  <c r="AE322" i="6" s="1"/>
  <c r="AC323" i="6"/>
  <c r="AC324" i="6"/>
  <c r="AC325" i="6"/>
  <c r="AE325" i="6" s="1"/>
  <c r="AC326" i="6"/>
  <c r="AC327" i="6"/>
  <c r="AC328" i="6"/>
  <c r="AC329" i="6"/>
  <c r="AC330" i="6"/>
  <c r="AC331" i="6"/>
  <c r="AC332" i="6"/>
  <c r="AE332" i="6" s="1"/>
  <c r="AG332" i="6" s="1"/>
  <c r="AC333" i="6"/>
  <c r="AC334" i="6"/>
  <c r="AC335" i="6"/>
  <c r="AC336" i="6"/>
  <c r="AE336" i="6" s="1"/>
  <c r="AC337" i="6"/>
  <c r="AC338" i="6"/>
  <c r="AC339" i="6"/>
  <c r="AE339" i="6" s="1"/>
  <c r="AC340" i="6"/>
  <c r="AC341" i="6"/>
  <c r="AC342" i="6"/>
  <c r="AC343" i="6"/>
  <c r="AC344" i="6"/>
  <c r="AC345" i="6"/>
  <c r="AC346" i="6"/>
  <c r="AE346" i="6" s="1"/>
  <c r="AG346" i="6" s="1"/>
  <c r="AC347" i="6"/>
  <c r="AC348" i="6"/>
  <c r="AC349" i="6"/>
  <c r="AC350" i="6"/>
  <c r="AE350" i="6" s="1"/>
  <c r="AC351" i="6"/>
  <c r="AC352" i="6"/>
  <c r="AC353" i="6"/>
  <c r="AE353" i="6" s="1"/>
  <c r="AC354" i="6"/>
  <c r="AC355" i="6"/>
  <c r="AC356" i="6"/>
  <c r="AC357" i="6"/>
  <c r="AE357" i="6" s="1"/>
  <c r="AC358" i="6"/>
  <c r="AC359" i="6"/>
  <c r="AC360" i="6"/>
  <c r="AE360" i="6" s="1"/>
  <c r="AG360" i="6" s="1"/>
  <c r="AC361" i="6"/>
  <c r="AC362" i="6"/>
  <c r="AE362" i="6" s="1"/>
  <c r="AC363" i="6"/>
  <c r="AC364" i="6"/>
  <c r="AE364" i="6" s="1"/>
  <c r="AC365" i="6"/>
  <c r="AC366" i="6"/>
  <c r="AC367" i="6"/>
  <c r="AE367" i="6" s="1"/>
  <c r="AC368" i="6"/>
  <c r="AC369" i="6"/>
  <c r="AC370" i="6"/>
  <c r="AC371" i="6"/>
  <c r="AE371" i="6" s="1"/>
  <c r="AC372" i="6"/>
  <c r="AC373" i="6"/>
  <c r="AC374" i="6"/>
  <c r="AE374" i="6" s="1"/>
  <c r="AG374" i="6" s="1"/>
  <c r="AC375" i="6"/>
  <c r="AC376" i="6"/>
  <c r="AE376" i="6" s="1"/>
  <c r="AC377" i="6"/>
  <c r="AC378" i="6"/>
  <c r="AE378" i="6" s="1"/>
  <c r="AC379" i="6"/>
  <c r="AC380" i="6"/>
  <c r="AC381" i="6"/>
  <c r="AE381" i="6" s="1"/>
  <c r="AC382" i="6"/>
  <c r="AC383" i="6"/>
  <c r="AC384" i="6"/>
  <c r="AC385" i="6"/>
  <c r="AC386" i="6"/>
  <c r="AC387" i="6"/>
  <c r="AC388" i="6"/>
  <c r="AE388" i="6" s="1"/>
  <c r="AG388" i="6" s="1"/>
  <c r="AC389" i="6"/>
  <c r="AC390" i="6"/>
  <c r="AC391" i="6"/>
  <c r="AC392" i="6"/>
  <c r="AE392" i="6" s="1"/>
  <c r="AC393" i="6"/>
  <c r="AC394" i="6"/>
  <c r="AC395" i="6"/>
  <c r="AE395" i="6" s="1"/>
  <c r="AC396" i="6"/>
  <c r="AC397" i="6"/>
  <c r="AC398" i="6"/>
  <c r="AD6" i="6"/>
  <c r="AC6" i="6"/>
  <c r="AE6" i="6" s="1"/>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P172" i="8"/>
  <c r="P173" i="8"/>
  <c r="P174" i="8"/>
  <c r="P175" i="8"/>
  <c r="P176" i="8"/>
  <c r="P177" i="8"/>
  <c r="P178" i="8"/>
  <c r="P179" i="8"/>
  <c r="P180" i="8"/>
  <c r="P181" i="8"/>
  <c r="P182" i="8"/>
  <c r="P183" i="8"/>
  <c r="P184" i="8"/>
  <c r="P185" i="8"/>
  <c r="P186" i="8"/>
  <c r="P187" i="8"/>
  <c r="P188" i="8"/>
  <c r="P189" i="8"/>
  <c r="P190" i="8"/>
  <c r="P191" i="8"/>
  <c r="P192" i="8"/>
  <c r="P193" i="8"/>
  <c r="P194" i="8"/>
  <c r="P195" i="8"/>
  <c r="P196" i="8"/>
  <c r="P197" i="8"/>
  <c r="P198" i="8"/>
  <c r="P199" i="8"/>
  <c r="P200" i="8"/>
  <c r="P201" i="8"/>
  <c r="P202" i="8"/>
  <c r="P203" i="8"/>
  <c r="P204" i="8"/>
  <c r="P205" i="8"/>
  <c r="P206" i="8"/>
  <c r="P207" i="8"/>
  <c r="P208" i="8"/>
  <c r="P209" i="8"/>
  <c r="P210" i="8"/>
  <c r="P211" i="8"/>
  <c r="P212" i="8"/>
  <c r="P213" i="8"/>
  <c r="P214" i="8"/>
  <c r="P215" i="8"/>
  <c r="P216" i="8"/>
  <c r="P217" i="8"/>
  <c r="P218" i="8"/>
  <c r="P219" i="8"/>
  <c r="P220" i="8"/>
  <c r="P221" i="8"/>
  <c r="P222" i="8"/>
  <c r="P223" i="8"/>
  <c r="P224" i="8"/>
  <c r="P225" i="8"/>
  <c r="P226" i="8"/>
  <c r="P227" i="8"/>
  <c r="P228" i="8"/>
  <c r="P229" i="8"/>
  <c r="P230" i="8"/>
  <c r="P231" i="8"/>
  <c r="P232" i="8"/>
  <c r="P233" i="8"/>
  <c r="P234" i="8"/>
  <c r="P235" i="8"/>
  <c r="P236" i="8"/>
  <c r="P237" i="8"/>
  <c r="P238" i="8"/>
  <c r="P239" i="8"/>
  <c r="P240" i="8"/>
  <c r="P241" i="8"/>
  <c r="P242" i="8"/>
  <c r="P243" i="8"/>
  <c r="P244" i="8"/>
  <c r="P245" i="8"/>
  <c r="P246" i="8"/>
  <c r="P247" i="8"/>
  <c r="P248" i="8"/>
  <c r="P249" i="8"/>
  <c r="P250" i="8"/>
  <c r="P251" i="8"/>
  <c r="P252" i="8"/>
  <c r="P253" i="8"/>
  <c r="P254" i="8"/>
  <c r="P255" i="8"/>
  <c r="P256" i="8"/>
  <c r="P257" i="8"/>
  <c r="P258" i="8"/>
  <c r="P259" i="8"/>
  <c r="P260" i="8"/>
  <c r="P261" i="8"/>
  <c r="P262" i="8"/>
  <c r="P263" i="8"/>
  <c r="P264" i="8"/>
  <c r="P265" i="8"/>
  <c r="P266" i="8"/>
  <c r="P267" i="8"/>
  <c r="P268" i="8"/>
  <c r="P269" i="8"/>
  <c r="P270" i="8"/>
  <c r="P271" i="8"/>
  <c r="P272" i="8"/>
  <c r="P273" i="8"/>
  <c r="P274" i="8"/>
  <c r="P275" i="8"/>
  <c r="P276" i="8"/>
  <c r="P277" i="8"/>
  <c r="P278" i="8"/>
  <c r="P279" i="8"/>
  <c r="P280" i="8"/>
  <c r="P281" i="8"/>
  <c r="P282" i="8"/>
  <c r="P283" i="8"/>
  <c r="P284" i="8"/>
  <c r="P285" i="8"/>
  <c r="P286" i="8"/>
  <c r="P287" i="8"/>
  <c r="P288" i="8"/>
  <c r="P289" i="8"/>
  <c r="P290" i="8"/>
  <c r="P291" i="8"/>
  <c r="P292" i="8"/>
  <c r="P293" i="8"/>
  <c r="P294" i="8"/>
  <c r="P295" i="8"/>
  <c r="P296" i="8"/>
  <c r="P297" i="8"/>
  <c r="P298" i="8"/>
  <c r="P299" i="8"/>
  <c r="P300" i="8"/>
  <c r="P301" i="8"/>
  <c r="P302" i="8"/>
  <c r="P303" i="8"/>
  <c r="P304" i="8"/>
  <c r="P305" i="8"/>
  <c r="P306" i="8"/>
  <c r="P307" i="8"/>
  <c r="P308" i="8"/>
  <c r="P309" i="8"/>
  <c r="P310" i="8"/>
  <c r="P311" i="8"/>
  <c r="P312" i="8"/>
  <c r="P313" i="8"/>
  <c r="P314" i="8"/>
  <c r="P315" i="8"/>
  <c r="P316" i="8"/>
  <c r="P317" i="8"/>
  <c r="P318" i="8"/>
  <c r="P319" i="8"/>
  <c r="P320" i="8"/>
  <c r="P321" i="8"/>
  <c r="P322" i="8"/>
  <c r="P323" i="8"/>
  <c r="P324" i="8"/>
  <c r="P325" i="8"/>
  <c r="P326" i="8"/>
  <c r="P327" i="8"/>
  <c r="P328" i="8"/>
  <c r="P329" i="8"/>
  <c r="P330" i="8"/>
  <c r="P331" i="8"/>
  <c r="P332" i="8"/>
  <c r="P333" i="8"/>
  <c r="P334" i="8"/>
  <c r="P335" i="8"/>
  <c r="P336" i="8"/>
  <c r="P337" i="8"/>
  <c r="P338" i="8"/>
  <c r="P339" i="8"/>
  <c r="P340" i="8"/>
  <c r="P341" i="8"/>
  <c r="P342" i="8"/>
  <c r="P343" i="8"/>
  <c r="P344" i="8"/>
  <c r="P345" i="8"/>
  <c r="P346" i="8"/>
  <c r="P347" i="8"/>
  <c r="P348" i="8"/>
  <c r="P349" i="8"/>
  <c r="P350" i="8"/>
  <c r="P351" i="8"/>
  <c r="P352" i="8"/>
  <c r="P353" i="8"/>
  <c r="P354" i="8"/>
  <c r="P355" i="8"/>
  <c r="P356" i="8"/>
  <c r="P357" i="8"/>
  <c r="P358" i="8"/>
  <c r="P359" i="8"/>
  <c r="P360" i="8"/>
  <c r="P361" i="8"/>
  <c r="P362" i="8"/>
  <c r="P363" i="8"/>
  <c r="P364" i="8"/>
  <c r="P365" i="8"/>
  <c r="P366" i="8"/>
  <c r="P367" i="8"/>
  <c r="P368" i="8"/>
  <c r="P369" i="8"/>
  <c r="P370" i="8"/>
  <c r="P371" i="8"/>
  <c r="P372" i="8"/>
  <c r="P373" i="8"/>
  <c r="P374" i="8"/>
  <c r="P375" i="8"/>
  <c r="P376" i="8"/>
  <c r="P377" i="8"/>
  <c r="P378" i="8"/>
  <c r="P379" i="8"/>
  <c r="P380" i="8"/>
  <c r="P381" i="8"/>
  <c r="P382" i="8"/>
  <c r="P383" i="8"/>
  <c r="P384" i="8"/>
  <c r="P385" i="8"/>
  <c r="P386" i="8"/>
  <c r="P387" i="8"/>
  <c r="P388" i="8"/>
  <c r="P389" i="8"/>
  <c r="P390" i="8"/>
  <c r="P391" i="8"/>
  <c r="P392" i="8"/>
  <c r="P393" i="8"/>
  <c r="P394" i="8"/>
  <c r="P395" i="8"/>
  <c r="P396" i="8"/>
  <c r="P397" i="8"/>
  <c r="P398" i="8"/>
  <c r="P399" i="8"/>
  <c r="P6" i="8"/>
  <c r="D44" i="1"/>
  <c r="J45" i="1"/>
  <c r="G45" i="1"/>
  <c r="E45" i="1"/>
  <c r="J41" i="1"/>
  <c r="G41" i="1"/>
  <c r="J40" i="1"/>
  <c r="E36" i="1"/>
  <c r="K34" i="1"/>
  <c r="K33" i="1"/>
  <c r="J34" i="1"/>
  <c r="J33" i="1"/>
  <c r="H33" i="1"/>
  <c r="G33" i="1"/>
  <c r="K30" i="1"/>
  <c r="J30" i="1"/>
  <c r="E30" i="1"/>
  <c r="H30" i="1"/>
  <c r="G30" i="1"/>
  <c r="D30" i="1"/>
  <c r="K29" i="1"/>
  <c r="J29" i="1"/>
  <c r="H29" i="1"/>
  <c r="G29" i="1"/>
  <c r="H25" i="1"/>
  <c r="G25" i="1"/>
  <c r="D25" i="1"/>
  <c r="D33" i="1"/>
  <c r="D40" i="1"/>
  <c r="D39" i="1"/>
  <c r="D36" i="1"/>
  <c r="E29" i="1"/>
  <c r="D29" i="1"/>
  <c r="AM100" i="6" l="1"/>
  <c r="AM143" i="6"/>
  <c r="AG350" i="6"/>
  <c r="AG336" i="6"/>
  <c r="AG294" i="6"/>
  <c r="AG280" i="6"/>
  <c r="AG238" i="6"/>
  <c r="AG126" i="6"/>
  <c r="AG84" i="6"/>
  <c r="AG70" i="6"/>
  <c r="AG395" i="6"/>
  <c r="AG381" i="6"/>
  <c r="AG367" i="6"/>
  <c r="AG353" i="6"/>
  <c r="AG339" i="6"/>
  <c r="AG325" i="6"/>
  <c r="AG311" i="6"/>
  <c r="AG297" i="6"/>
  <c r="AG283" i="6"/>
  <c r="AG269" i="6"/>
  <c r="AG255" i="6"/>
  <c r="AG241" i="6"/>
  <c r="AG227" i="6"/>
  <c r="AG213" i="6"/>
  <c r="AG199" i="6"/>
  <c r="AG185" i="6"/>
  <c r="AG171" i="6"/>
  <c r="AG157" i="6"/>
  <c r="AG143" i="6"/>
  <c r="AG129" i="6"/>
  <c r="AG115" i="6"/>
  <c r="AG101" i="6"/>
  <c r="AG87" i="6"/>
  <c r="AG73" i="6"/>
  <c r="AG59" i="6"/>
  <c r="AG45" i="6"/>
  <c r="AG31" i="6"/>
  <c r="AG17" i="6"/>
  <c r="AK395" i="6"/>
  <c r="AK386" i="6"/>
  <c r="AK372" i="6"/>
  <c r="AK349" i="6"/>
  <c r="AM321" i="6"/>
  <c r="AK276" i="6"/>
  <c r="AK198" i="6"/>
  <c r="AK56" i="6"/>
  <c r="AM56" i="6" s="1"/>
  <c r="AK42" i="6"/>
  <c r="AK28" i="6"/>
  <c r="AM19" i="6"/>
  <c r="AK390" i="6"/>
  <c r="AM390" i="6" s="1"/>
  <c r="AK367" i="6"/>
  <c r="AM367" i="6" s="1"/>
  <c r="AK353" i="6"/>
  <c r="AM353" i="6" s="1"/>
  <c r="AK330" i="6"/>
  <c r="AM64" i="6"/>
  <c r="AK357" i="6"/>
  <c r="AM357" i="6" s="1"/>
  <c r="AK138" i="6"/>
  <c r="AK41" i="6"/>
  <c r="AM41" i="6" s="1"/>
  <c r="AM22" i="6"/>
  <c r="AK380" i="6"/>
  <c r="AM380" i="6" s="1"/>
  <c r="AK366" i="6"/>
  <c r="AM366" i="6" s="1"/>
  <c r="AK343" i="6"/>
  <c r="AM343" i="6" s="1"/>
  <c r="AK338" i="6"/>
  <c r="AM338" i="6" s="1"/>
  <c r="AK228" i="6"/>
  <c r="AM228" i="6" s="1"/>
  <c r="AK214" i="6"/>
  <c r="AK179" i="6"/>
  <c r="AM179" i="6" s="1"/>
  <c r="AK170" i="6"/>
  <c r="AM170" i="6" s="1"/>
  <c r="AK147" i="6"/>
  <c r="AM147" i="6" s="1"/>
  <c r="AK45" i="6"/>
  <c r="AM201" i="6"/>
  <c r="AM165" i="6"/>
  <c r="AK274" i="6"/>
  <c r="AK246" i="6"/>
  <c r="AK232" i="6"/>
  <c r="AM232" i="6" s="1"/>
  <c r="AK218" i="6"/>
  <c r="AM218" i="6" s="1"/>
  <c r="AK137" i="6"/>
  <c r="AM137" i="6" s="1"/>
  <c r="AK40" i="6"/>
  <c r="AK324" i="6"/>
  <c r="AM324" i="6" s="1"/>
  <c r="AG376" i="6"/>
  <c r="AG362" i="6"/>
  <c r="AG306" i="6"/>
  <c r="AG292" i="6"/>
  <c r="AG278" i="6"/>
  <c r="AG264" i="6"/>
  <c r="AG236" i="6"/>
  <c r="AG222" i="6"/>
  <c r="AG194" i="6"/>
  <c r="AG166" i="6"/>
  <c r="AG152" i="6"/>
  <c r="AG138" i="6"/>
  <c r="AG124" i="6"/>
  <c r="AG96" i="6"/>
  <c r="AG68" i="6"/>
  <c r="AG54" i="6"/>
  <c r="AG40" i="6"/>
  <c r="AG26" i="6"/>
  <c r="AG12" i="6"/>
  <c r="AK342" i="6"/>
  <c r="AK292" i="6"/>
  <c r="AK213" i="6"/>
  <c r="AM213" i="6" s="1"/>
  <c r="AK49" i="6"/>
  <c r="AM296" i="6"/>
  <c r="AM236" i="6"/>
  <c r="AK305" i="6"/>
  <c r="AM305" i="6" s="1"/>
  <c r="AK273" i="6"/>
  <c r="AM273" i="6" s="1"/>
  <c r="AK117" i="6"/>
  <c r="AM117" i="6" s="1"/>
  <c r="AM11" i="6"/>
  <c r="AG50" i="6"/>
  <c r="AK368" i="6"/>
  <c r="AK89" i="6"/>
  <c r="AK7" i="6"/>
  <c r="AG371" i="6"/>
  <c r="AG315" i="6"/>
  <c r="AG301" i="6"/>
  <c r="AG161" i="6"/>
  <c r="AM212" i="6"/>
  <c r="AM208" i="6"/>
  <c r="AK204" i="6"/>
  <c r="AM204" i="6" s="1"/>
  <c r="AK78" i="6"/>
  <c r="AK46" i="6"/>
  <c r="AM46" i="6" s="1"/>
  <c r="AK303" i="6"/>
  <c r="AK226" i="6"/>
  <c r="AK128" i="6"/>
  <c r="AM128" i="6" s="1"/>
  <c r="AK119" i="6"/>
  <c r="AM119" i="6" s="1"/>
  <c r="AK110" i="6"/>
  <c r="AM110" i="6" s="1"/>
  <c r="AK50" i="6"/>
  <c r="AM50" i="6" s="1"/>
  <c r="AK383" i="6"/>
  <c r="AM383" i="6" s="1"/>
  <c r="AK369" i="6"/>
  <c r="AM369" i="6" s="1"/>
  <c r="AK347" i="6"/>
  <c r="AM347" i="6" s="1"/>
  <c r="AK302" i="6"/>
  <c r="AK243" i="6"/>
  <c r="AK185" i="6"/>
  <c r="AM185" i="6" s="1"/>
  <c r="AK176" i="6"/>
  <c r="AM176" i="6" s="1"/>
  <c r="AK389" i="6"/>
  <c r="AM389" i="6" s="1"/>
  <c r="AM315" i="6"/>
  <c r="AK307" i="6"/>
  <c r="AM271" i="6"/>
  <c r="AK145" i="6"/>
  <c r="AM145" i="6" s="1"/>
  <c r="AK123" i="6"/>
  <c r="AM109" i="6"/>
  <c r="AK91" i="6"/>
  <c r="AM91" i="6" s="1"/>
  <c r="AM86" i="6"/>
  <c r="AK77" i="6"/>
  <c r="AM77" i="6" s="1"/>
  <c r="AM72" i="6"/>
  <c r="AM342" i="6"/>
  <c r="AM81" i="6"/>
  <c r="AM49" i="6"/>
  <c r="AM40" i="6"/>
  <c r="AM350" i="6"/>
  <c r="AK306" i="6"/>
  <c r="AM306" i="6" s="1"/>
  <c r="AK261" i="6"/>
  <c r="AM261" i="6" s="1"/>
  <c r="AK238" i="6"/>
  <c r="AM238" i="6" s="1"/>
  <c r="AK158" i="6"/>
  <c r="AM158" i="6" s="1"/>
  <c r="AK67" i="6"/>
  <c r="AM67" i="6" s="1"/>
  <c r="AK44" i="6"/>
  <c r="AM44" i="6" s="1"/>
  <c r="AK359" i="6"/>
  <c r="AM359" i="6" s="1"/>
  <c r="AK332" i="6"/>
  <c r="AM184" i="6"/>
  <c r="AK171" i="6"/>
  <c r="AM171" i="6" s="1"/>
  <c r="AK30" i="6"/>
  <c r="AM30" i="6" s="1"/>
  <c r="AM377" i="6"/>
  <c r="AK148" i="6"/>
  <c r="AM148" i="6" s="1"/>
  <c r="AK103" i="6"/>
  <c r="AM103" i="6" s="1"/>
  <c r="AK39" i="6"/>
  <c r="AM39" i="6" s="1"/>
  <c r="AK263" i="6"/>
  <c r="AM263" i="6" s="1"/>
  <c r="AM349" i="6"/>
  <c r="AM157" i="6"/>
  <c r="AK139" i="6"/>
  <c r="AM139" i="6" s="1"/>
  <c r="AK75" i="6"/>
  <c r="AK381" i="6"/>
  <c r="AK93" i="6"/>
  <c r="AK394" i="6"/>
  <c r="AM394" i="6" s="1"/>
  <c r="AK205" i="6"/>
  <c r="AK120" i="6"/>
  <c r="AM120" i="6" s="1"/>
  <c r="AK344" i="6"/>
  <c r="AK277" i="6"/>
  <c r="AM277" i="6" s="1"/>
  <c r="AK254" i="6"/>
  <c r="AM254" i="6" s="1"/>
  <c r="AK187" i="6"/>
  <c r="AM187" i="6" s="1"/>
  <c r="AK393" i="6"/>
  <c r="AM393" i="6" s="1"/>
  <c r="AK376" i="6"/>
  <c r="AM376" i="6" s="1"/>
  <c r="AK249" i="6"/>
  <c r="AM249" i="6" s="1"/>
  <c r="AK231" i="6"/>
  <c r="AM231" i="6" s="1"/>
  <c r="AK209" i="6"/>
  <c r="AM209" i="6" s="1"/>
  <c r="AK175" i="6"/>
  <c r="AM175" i="6" s="1"/>
  <c r="AK96" i="6"/>
  <c r="AM96" i="6" s="1"/>
  <c r="AK87" i="6"/>
  <c r="AM87" i="6" s="1"/>
  <c r="AE386" i="6"/>
  <c r="AG386" i="6" s="1"/>
  <c r="AE372" i="6"/>
  <c r="AG372" i="6" s="1"/>
  <c r="AE358" i="6"/>
  <c r="AG358" i="6" s="1"/>
  <c r="AE344" i="6"/>
  <c r="AG344" i="6" s="1"/>
  <c r="AE330" i="6"/>
  <c r="AG330" i="6" s="1"/>
  <c r="AE316" i="6"/>
  <c r="AG316" i="6" s="1"/>
  <c r="AE302" i="6"/>
  <c r="AG302" i="6" s="1"/>
  <c r="AE288" i="6"/>
  <c r="AG288" i="6" s="1"/>
  <c r="AE274" i="6"/>
  <c r="AG274" i="6" s="1"/>
  <c r="AE260" i="6"/>
  <c r="AG260" i="6" s="1"/>
  <c r="AE246" i="6"/>
  <c r="AG246" i="6" s="1"/>
  <c r="AE232" i="6"/>
  <c r="AG232" i="6" s="1"/>
  <c r="AE218" i="6"/>
  <c r="AG218" i="6" s="1"/>
  <c r="AE204" i="6"/>
  <c r="AG204" i="6" s="1"/>
  <c r="AE190" i="6"/>
  <c r="AG190" i="6" s="1"/>
  <c r="AE176" i="6"/>
  <c r="AG176" i="6" s="1"/>
  <c r="AE162" i="6"/>
  <c r="AG162" i="6" s="1"/>
  <c r="AE148" i="6"/>
  <c r="AG148" i="6" s="1"/>
  <c r="AE134" i="6"/>
  <c r="AG134" i="6" s="1"/>
  <c r="AE120" i="6"/>
  <c r="AG120" i="6" s="1"/>
  <c r="AE106" i="6"/>
  <c r="AG106" i="6" s="1"/>
  <c r="AE92" i="6"/>
  <c r="AG92" i="6" s="1"/>
  <c r="AE78" i="6"/>
  <c r="AG78" i="6" s="1"/>
  <c r="AE64" i="6"/>
  <c r="AG64" i="6" s="1"/>
  <c r="AE36" i="6"/>
  <c r="AG36" i="6" s="1"/>
  <c r="AE22" i="6"/>
  <c r="AG22" i="6" s="1"/>
  <c r="AE8" i="6"/>
  <c r="AG8" i="6" s="1"/>
  <c r="AE387" i="6"/>
  <c r="AG387" i="6" s="1"/>
  <c r="AE373" i="6"/>
  <c r="AG373" i="6" s="1"/>
  <c r="AE359" i="6"/>
  <c r="AG359" i="6" s="1"/>
  <c r="AE345" i="6"/>
  <c r="AG345" i="6" s="1"/>
  <c r="AE331" i="6"/>
  <c r="AG331" i="6" s="1"/>
  <c r="AE317" i="6"/>
  <c r="AG317" i="6" s="1"/>
  <c r="AE303" i="6"/>
  <c r="AG303" i="6" s="1"/>
  <c r="AE289" i="6"/>
  <c r="AG289" i="6" s="1"/>
  <c r="AE275" i="6"/>
  <c r="AG275" i="6" s="1"/>
  <c r="AE261" i="6"/>
  <c r="AG261" i="6" s="1"/>
  <c r="AE247" i="6"/>
  <c r="AG247" i="6" s="1"/>
  <c r="AE233" i="6"/>
  <c r="AG233" i="6" s="1"/>
  <c r="AE219" i="6"/>
  <c r="AG219" i="6" s="1"/>
  <c r="AE205" i="6"/>
  <c r="AG205" i="6" s="1"/>
  <c r="AE191" i="6"/>
  <c r="AG191" i="6" s="1"/>
  <c r="AE177" i="6"/>
  <c r="AG177" i="6" s="1"/>
  <c r="AE163" i="6"/>
  <c r="AG163" i="6" s="1"/>
  <c r="AE149" i="6"/>
  <c r="AG149" i="6" s="1"/>
  <c r="AE135" i="6"/>
  <c r="AG135" i="6" s="1"/>
  <c r="AE121" i="6"/>
  <c r="AG121" i="6" s="1"/>
  <c r="AE107" i="6"/>
  <c r="AG107" i="6" s="1"/>
  <c r="AE93" i="6"/>
  <c r="AG93" i="6" s="1"/>
  <c r="AE79" i="6"/>
  <c r="AG79" i="6" s="1"/>
  <c r="AE65" i="6"/>
  <c r="AG65" i="6" s="1"/>
  <c r="AE51" i="6"/>
  <c r="AG51" i="6" s="1"/>
  <c r="AE37" i="6"/>
  <c r="AG37" i="6" s="1"/>
  <c r="AE23" i="6"/>
  <c r="AG23" i="6" s="1"/>
  <c r="AE9" i="6"/>
  <c r="AG9" i="6" s="1"/>
  <c r="AK341" i="6"/>
  <c r="AM341" i="6" s="1"/>
  <c r="AM332" i="6"/>
  <c r="AM276" i="6"/>
  <c r="AM244" i="6"/>
  <c r="AM226" i="6"/>
  <c r="AK221" i="6"/>
  <c r="AM221" i="6" s="1"/>
  <c r="AK153" i="6"/>
  <c r="AM153" i="6" s="1"/>
  <c r="AK140" i="6"/>
  <c r="AM140" i="6" s="1"/>
  <c r="AK131" i="6"/>
  <c r="AM131" i="6" s="1"/>
  <c r="AK82" i="6"/>
  <c r="AM82" i="6" s="1"/>
  <c r="AK31" i="6"/>
  <c r="AM31" i="6" s="1"/>
  <c r="AK14" i="6"/>
  <c r="AK371" i="6"/>
  <c r="AM371" i="6" s="1"/>
  <c r="AK362" i="6"/>
  <c r="AM362" i="6" s="1"/>
  <c r="AK336" i="6"/>
  <c r="AM336" i="6" s="1"/>
  <c r="AK280" i="6"/>
  <c r="AM280" i="6" s="1"/>
  <c r="AK257" i="6"/>
  <c r="AM257" i="6" s="1"/>
  <c r="AM243" i="6"/>
  <c r="AK95" i="6"/>
  <c r="AM95" i="6" s="1"/>
  <c r="AK74" i="6"/>
  <c r="AK18" i="6"/>
  <c r="AM18" i="6" s="1"/>
  <c r="AK6" i="6"/>
  <c r="AM6" i="6" s="1"/>
  <c r="AK396" i="6"/>
  <c r="AM396" i="6" s="1"/>
  <c r="AK375" i="6"/>
  <c r="AM375" i="6" s="1"/>
  <c r="AK310" i="6"/>
  <c r="AM310" i="6" s="1"/>
  <c r="AK266" i="6"/>
  <c r="AK195" i="6"/>
  <c r="AM195" i="6" s="1"/>
  <c r="AK161" i="6"/>
  <c r="AM161" i="6" s="1"/>
  <c r="AK152" i="6"/>
  <c r="AM152" i="6" s="1"/>
  <c r="AK135" i="6"/>
  <c r="AM135" i="6" s="1"/>
  <c r="AK99" i="6"/>
  <c r="AM99" i="6" s="1"/>
  <c r="AK26" i="6"/>
  <c r="AM26" i="6" s="1"/>
  <c r="AK13" i="6"/>
  <c r="AM13" i="6" s="1"/>
  <c r="AK216" i="6"/>
  <c r="AM216" i="6" s="1"/>
  <c r="AK229" i="6"/>
  <c r="AM229" i="6" s="1"/>
  <c r="AM194" i="6"/>
  <c r="AK186" i="6"/>
  <c r="AM186" i="6" s="1"/>
  <c r="AK116" i="6"/>
  <c r="AK107" i="6"/>
  <c r="AM107" i="6" s="1"/>
  <c r="AK73" i="6"/>
  <c r="AM73" i="6" s="1"/>
  <c r="AK51" i="6"/>
  <c r="AM51" i="6" s="1"/>
  <c r="AK47" i="6"/>
  <c r="AM47" i="6" s="1"/>
  <c r="AM386" i="6"/>
  <c r="AK326" i="6"/>
  <c r="AM326" i="6" s="1"/>
  <c r="AK265" i="6"/>
  <c r="AM265" i="6" s="1"/>
  <c r="AK242" i="6"/>
  <c r="AM242" i="6" s="1"/>
  <c r="AK233" i="6"/>
  <c r="AM233" i="6" s="1"/>
  <c r="AK224" i="6"/>
  <c r="AM224" i="6" s="1"/>
  <c r="AK182" i="6"/>
  <c r="AM182" i="6" s="1"/>
  <c r="AK151" i="6"/>
  <c r="AM151" i="6" s="1"/>
  <c r="AM138" i="6"/>
  <c r="AM68" i="6"/>
  <c r="AK60" i="6"/>
  <c r="AM60" i="6" s="1"/>
  <c r="AK12" i="6"/>
  <c r="AM12" i="6" s="1"/>
  <c r="AE393" i="6"/>
  <c r="AE379" i="6"/>
  <c r="AG379" i="6" s="1"/>
  <c r="AE365" i="6"/>
  <c r="AG365" i="6" s="1"/>
  <c r="AE351" i="6"/>
  <c r="AG351" i="6" s="1"/>
  <c r="AE337" i="6"/>
  <c r="AG337" i="6" s="1"/>
  <c r="AE323" i="6"/>
  <c r="AE309" i="6"/>
  <c r="AG309" i="6" s="1"/>
  <c r="AE295" i="6"/>
  <c r="AG295" i="6" s="1"/>
  <c r="AE281" i="6"/>
  <c r="AE267" i="6"/>
  <c r="AG267" i="6" s="1"/>
  <c r="AE253" i="6"/>
  <c r="AE239" i="6"/>
  <c r="AG239" i="6" s="1"/>
  <c r="AE225" i="6"/>
  <c r="AG225" i="6" s="1"/>
  <c r="AE211" i="6"/>
  <c r="AG211" i="6" s="1"/>
  <c r="AE197" i="6"/>
  <c r="AE183" i="6"/>
  <c r="AG183" i="6" s="1"/>
  <c r="AE169" i="6"/>
  <c r="AG169" i="6" s="1"/>
  <c r="AE155" i="6"/>
  <c r="AG155" i="6" s="1"/>
  <c r="AE141" i="6"/>
  <c r="AG141" i="6" s="1"/>
  <c r="AE127" i="6"/>
  <c r="AE113" i="6"/>
  <c r="AG113" i="6" s="1"/>
  <c r="AE99" i="6"/>
  <c r="AG99" i="6" s="1"/>
  <c r="AE85" i="6"/>
  <c r="AE71" i="6"/>
  <c r="AE57" i="6"/>
  <c r="AG57" i="6" s="1"/>
  <c r="AE43" i="6"/>
  <c r="AG43" i="6" s="1"/>
  <c r="AE29" i="6"/>
  <c r="AG29" i="6" s="1"/>
  <c r="AE15" i="6"/>
  <c r="AG15" i="6" s="1"/>
  <c r="AK339" i="6"/>
  <c r="AM339" i="6" s="1"/>
  <c r="AK334" i="6"/>
  <c r="AM334" i="6" s="1"/>
  <c r="AK317" i="6"/>
  <c r="AM317" i="6" s="1"/>
  <c r="AK283" i="6"/>
  <c r="AM283" i="6" s="1"/>
  <c r="AK260" i="6"/>
  <c r="AM260" i="6" s="1"/>
  <c r="AK255" i="6"/>
  <c r="AM255" i="6" s="1"/>
  <c r="AK219" i="6"/>
  <c r="AM219" i="6" s="1"/>
  <c r="AK177" i="6"/>
  <c r="AM177" i="6" s="1"/>
  <c r="AK168" i="6"/>
  <c r="AK129" i="6"/>
  <c r="AK111" i="6"/>
  <c r="AK102" i="6"/>
  <c r="AK55" i="6"/>
  <c r="AM55" i="6" s="1"/>
  <c r="AK21" i="6"/>
  <c r="AM21" i="6" s="1"/>
  <c r="AM156" i="6"/>
  <c r="AK256" i="6"/>
  <c r="AM8" i="6"/>
  <c r="AM246" i="6"/>
  <c r="AM198" i="6"/>
  <c r="AM106" i="6"/>
  <c r="AE396" i="6"/>
  <c r="AG396" i="6" s="1"/>
  <c r="AE18" i="6"/>
  <c r="AG18" i="6" s="1"/>
  <c r="AG378" i="6"/>
  <c r="AG364" i="6"/>
  <c r="AG308" i="6"/>
  <c r="AG252" i="6"/>
  <c r="AG182" i="6"/>
  <c r="AG154" i="6"/>
  <c r="AG140" i="6"/>
  <c r="AG112" i="6"/>
  <c r="AG98" i="6"/>
  <c r="AG56" i="6"/>
  <c r="AG42" i="6"/>
  <c r="AK373" i="6"/>
  <c r="AM373" i="6" s="1"/>
  <c r="AK325" i="6"/>
  <c r="AM325" i="6" s="1"/>
  <c r="AK287" i="6"/>
  <c r="AM287" i="6" s="1"/>
  <c r="AK264" i="6"/>
  <c r="AM264" i="6" s="1"/>
  <c r="AK259" i="6"/>
  <c r="AM259" i="6" s="1"/>
  <c r="AK241" i="6"/>
  <c r="AM241" i="6" s="1"/>
  <c r="AK223" i="6"/>
  <c r="AM223" i="6" s="1"/>
  <c r="AK206" i="6"/>
  <c r="AM206" i="6" s="1"/>
  <c r="AK181" i="6"/>
  <c r="AM181" i="6" s="1"/>
  <c r="AK172" i="6"/>
  <c r="AM172" i="6" s="1"/>
  <c r="AK159" i="6"/>
  <c r="AM159" i="6" s="1"/>
  <c r="AK142" i="6"/>
  <c r="AM142" i="6" s="1"/>
  <c r="AK133" i="6"/>
  <c r="AM133" i="6" s="1"/>
  <c r="AM101" i="6"/>
  <c r="AK76" i="6"/>
  <c r="AM76" i="6" s="1"/>
  <c r="AK59" i="6"/>
  <c r="AM59" i="6" s="1"/>
  <c r="AE368" i="6"/>
  <c r="AG368" i="6" s="1"/>
  <c r="AM274" i="6"/>
  <c r="AM299" i="6"/>
  <c r="AM167" i="6"/>
  <c r="AK97" i="6"/>
  <c r="AM97" i="6" s="1"/>
  <c r="AK54" i="6"/>
  <c r="AM54" i="6" s="1"/>
  <c r="AM45" i="6"/>
  <c r="AK37" i="6"/>
  <c r="AM37" i="6" s="1"/>
  <c r="AK20" i="6"/>
  <c r="AM20" i="6" s="1"/>
  <c r="AE382" i="6"/>
  <c r="AG382" i="6" s="1"/>
  <c r="AM395" i="6"/>
  <c r="AM330" i="6"/>
  <c r="AK17" i="6"/>
  <c r="AM17" i="6" s="1"/>
  <c r="AE390" i="6"/>
  <c r="AG390" i="6" s="1"/>
  <c r="AE348" i="6"/>
  <c r="AG348" i="6" s="1"/>
  <c r="AE334" i="6"/>
  <c r="AG334" i="6" s="1"/>
  <c r="AE320" i="6"/>
  <c r="AG320" i="6" s="1"/>
  <c r="AE250" i="6"/>
  <c r="AG250" i="6" s="1"/>
  <c r="AE208" i="6"/>
  <c r="AG208" i="6" s="1"/>
  <c r="AE180" i="6"/>
  <c r="AG180" i="6" s="1"/>
  <c r="AE110" i="6"/>
  <c r="AG110" i="6" s="1"/>
  <c r="AE82" i="6"/>
  <c r="AG82" i="6" s="1"/>
  <c r="AK320" i="6"/>
  <c r="AM320" i="6" s="1"/>
  <c r="AM311" i="6"/>
  <c r="AK240" i="6"/>
  <c r="AM240" i="6" s="1"/>
  <c r="AK63" i="6"/>
  <c r="AM63" i="6" s="1"/>
  <c r="AK301" i="6"/>
  <c r="AM301" i="6" s="1"/>
  <c r="AK275" i="6"/>
  <c r="AM275" i="6" s="1"/>
  <c r="AK227" i="6"/>
  <c r="AM227" i="6" s="1"/>
  <c r="AK61" i="6"/>
  <c r="AK35" i="6"/>
  <c r="AM35" i="6" s="1"/>
  <c r="AM381" i="6"/>
  <c r="AK222" i="6"/>
  <c r="AM222" i="6" s="1"/>
  <c r="AM129" i="6"/>
  <c r="AK252" i="6"/>
  <c r="AM252" i="6" s="1"/>
  <c r="AG357" i="6"/>
  <c r="AG217" i="6"/>
  <c r="AG203" i="6"/>
  <c r="AG175" i="6"/>
  <c r="AG119" i="6"/>
  <c r="AG105" i="6"/>
  <c r="G26" i="1" s="1"/>
  <c r="AG91" i="6"/>
  <c r="AG77" i="6"/>
  <c r="AG35" i="6"/>
  <c r="AG210" i="6"/>
  <c r="AK363" i="6"/>
  <c r="AM363" i="6" s="1"/>
  <c r="AM278" i="6"/>
  <c r="AM162" i="6"/>
  <c r="AK316" i="6"/>
  <c r="AM316" i="6" s="1"/>
  <c r="AK308" i="6"/>
  <c r="AM308" i="6" s="1"/>
  <c r="AM251" i="6"/>
  <c r="AK166" i="6"/>
  <c r="AM166" i="6" s="1"/>
  <c r="AK84" i="6"/>
  <c r="AM84" i="6" s="1"/>
  <c r="AE397" i="6"/>
  <c r="AG397" i="6" s="1"/>
  <c r="AE383" i="6"/>
  <c r="AG383" i="6" s="1"/>
  <c r="AE369" i="6"/>
  <c r="AG369" i="6" s="1"/>
  <c r="AE355" i="6"/>
  <c r="AG355" i="6" s="1"/>
  <c r="AE341" i="6"/>
  <c r="AG341" i="6" s="1"/>
  <c r="AE327" i="6"/>
  <c r="AG327" i="6" s="1"/>
  <c r="AE313" i="6"/>
  <c r="AG313" i="6" s="1"/>
  <c r="AE299" i="6"/>
  <c r="AG299" i="6" s="1"/>
  <c r="AE285" i="6"/>
  <c r="AG285" i="6" s="1"/>
  <c r="AE271" i="6"/>
  <c r="AG271" i="6" s="1"/>
  <c r="AE257" i="6"/>
  <c r="AG257" i="6" s="1"/>
  <c r="AE243" i="6"/>
  <c r="AG243" i="6" s="1"/>
  <c r="AE229" i="6"/>
  <c r="AG229" i="6" s="1"/>
  <c r="AE215" i="6"/>
  <c r="AG215" i="6" s="1"/>
  <c r="AE201" i="6"/>
  <c r="AG201" i="6" s="1"/>
  <c r="AE187" i="6"/>
  <c r="AG187" i="6" s="1"/>
  <c r="AE173" i="6"/>
  <c r="AG173" i="6" s="1"/>
  <c r="AE159" i="6"/>
  <c r="AG159" i="6" s="1"/>
  <c r="AE145" i="6"/>
  <c r="AG145" i="6" s="1"/>
  <c r="AE131" i="6"/>
  <c r="AG131" i="6" s="1"/>
  <c r="AE117" i="6"/>
  <c r="AG117" i="6" s="1"/>
  <c r="AE103" i="6"/>
  <c r="AG103" i="6" s="1"/>
  <c r="AE89" i="6"/>
  <c r="AG89" i="6" s="1"/>
  <c r="AE75" i="6"/>
  <c r="AG75" i="6" s="1"/>
  <c r="AE61" i="6"/>
  <c r="AG61" i="6" s="1"/>
  <c r="AE47" i="6"/>
  <c r="AG47" i="6" s="1"/>
  <c r="AE33" i="6"/>
  <c r="AG33" i="6" s="1"/>
  <c r="AE19" i="6"/>
  <c r="AG19" i="6" s="1"/>
  <c r="AG322" i="6"/>
  <c r="AG392" i="6"/>
  <c r="AG196" i="6"/>
  <c r="AK268" i="6"/>
  <c r="AM268" i="6" s="1"/>
  <c r="AK237" i="6"/>
  <c r="AM237" i="6" s="1"/>
  <c r="AK58" i="6"/>
  <c r="AM58" i="6" s="1"/>
  <c r="AK16" i="6"/>
  <c r="AM16" i="6" s="1"/>
  <c r="AK215" i="6"/>
  <c r="AM215" i="6" s="1"/>
  <c r="AM203" i="6"/>
  <c r="AM173" i="6"/>
  <c r="AK53" i="6"/>
  <c r="AM53" i="6" s="1"/>
  <c r="AG224" i="6"/>
  <c r="AG168" i="6"/>
  <c r="AK331" i="6"/>
  <c r="AM331" i="6" s="1"/>
  <c r="AM302" i="6"/>
  <c r="AM293" i="6"/>
  <c r="AK126" i="6"/>
  <c r="AM126" i="6" s="1"/>
  <c r="AG259" i="6"/>
  <c r="AK378" i="6"/>
  <c r="AM378" i="6" s="1"/>
  <c r="AK335" i="6"/>
  <c r="AM335" i="6" s="1"/>
  <c r="AK327" i="6"/>
  <c r="AM327" i="6" s="1"/>
  <c r="AK297" i="6"/>
  <c r="AM297" i="6" s="1"/>
  <c r="AK245" i="6"/>
  <c r="AM245" i="6" s="1"/>
  <c r="AK207" i="6"/>
  <c r="AM207" i="6" s="1"/>
  <c r="AK121" i="6"/>
  <c r="AM121" i="6" s="1"/>
  <c r="AG6" i="6"/>
  <c r="AE389" i="6"/>
  <c r="AG389" i="6" s="1"/>
  <c r="AE361" i="6"/>
  <c r="AG361" i="6" s="1"/>
  <c r="AE333" i="6"/>
  <c r="AG333" i="6" s="1"/>
  <c r="AE319" i="6"/>
  <c r="AG319" i="6" s="1"/>
  <c r="AE291" i="6"/>
  <c r="AG291" i="6" s="1"/>
  <c r="AE277" i="6"/>
  <c r="AG277" i="6" s="1"/>
  <c r="AE263" i="6"/>
  <c r="AG263" i="6" s="1"/>
  <c r="AE249" i="6"/>
  <c r="AG249" i="6" s="1"/>
  <c r="AE235" i="6"/>
  <c r="AG235" i="6" s="1"/>
  <c r="AE221" i="6"/>
  <c r="AG221" i="6" s="1"/>
  <c r="AE207" i="6"/>
  <c r="AG207" i="6" s="1"/>
  <c r="AE179" i="6"/>
  <c r="AG179" i="6" s="1"/>
  <c r="AE165" i="6"/>
  <c r="AG165" i="6" s="1"/>
  <c r="AE151" i="6"/>
  <c r="AG151" i="6" s="1"/>
  <c r="AE137" i="6"/>
  <c r="AG137" i="6" s="1"/>
  <c r="AE123" i="6"/>
  <c r="AG123" i="6" s="1"/>
  <c r="AE109" i="6"/>
  <c r="AG109" i="6" s="1"/>
  <c r="AE95" i="6"/>
  <c r="AG95" i="6" s="1"/>
  <c r="AE81" i="6"/>
  <c r="AG81" i="6" s="1"/>
  <c r="AE67" i="6"/>
  <c r="AG67" i="6" s="1"/>
  <c r="AE53" i="6"/>
  <c r="AG53" i="6" s="1"/>
  <c r="AE39" i="6"/>
  <c r="AG39" i="6" s="1"/>
  <c r="AE25" i="6"/>
  <c r="AG25" i="6" s="1"/>
  <c r="AE11" i="6"/>
  <c r="AG11" i="6" s="1"/>
  <c r="AK355" i="6"/>
  <c r="AM355" i="6" s="1"/>
  <c r="AK295" i="6"/>
  <c r="AM295" i="6" s="1"/>
  <c r="AK190" i="6"/>
  <c r="AM190" i="6" s="1"/>
  <c r="AK164" i="6"/>
  <c r="AM164" i="6" s="1"/>
  <c r="AK130" i="6"/>
  <c r="AM130" i="6" s="1"/>
  <c r="AK88" i="6"/>
  <c r="AM88" i="6" s="1"/>
  <c r="AK29" i="6"/>
  <c r="AM29" i="6" s="1"/>
  <c r="AK10" i="6"/>
  <c r="AM10" i="6" s="1"/>
  <c r="AE375" i="6"/>
  <c r="AG375" i="6" s="1"/>
  <c r="AE347" i="6"/>
  <c r="AG347" i="6" s="1"/>
  <c r="AE305" i="6"/>
  <c r="AG305" i="6" s="1"/>
  <c r="AE193" i="6"/>
  <c r="AG193" i="6" s="1"/>
  <c r="AK385" i="6"/>
  <c r="AM385" i="6" s="1"/>
  <c r="AK291" i="6"/>
  <c r="AM291" i="6" s="1"/>
  <c r="AK279" i="6"/>
  <c r="AM279" i="6" s="1"/>
  <c r="AK160" i="6"/>
  <c r="AM160" i="6" s="1"/>
  <c r="AK92" i="6"/>
  <c r="AM92" i="6" s="1"/>
  <c r="AK66" i="6"/>
  <c r="AM66" i="6" s="1"/>
  <c r="AK32" i="6"/>
  <c r="AM32" i="6" s="1"/>
  <c r="AK370" i="6"/>
  <c r="AM370" i="6" s="1"/>
  <c r="AK354" i="6"/>
  <c r="AM354" i="6" s="1"/>
  <c r="AK298" i="6"/>
  <c r="AM298" i="6" s="1"/>
  <c r="AK294" i="6"/>
  <c r="AM294" i="6" s="1"/>
  <c r="AK163" i="6"/>
  <c r="AM163" i="6" s="1"/>
  <c r="AK141" i="6"/>
  <c r="AM141" i="6" s="1"/>
  <c r="AK118" i="6"/>
  <c r="AM118" i="6" s="1"/>
  <c r="AK69" i="6"/>
  <c r="AM69" i="6" s="1"/>
  <c r="AM61" i="6"/>
  <c r="AK9" i="6"/>
  <c r="AM9" i="6" s="1"/>
  <c r="AE385" i="6"/>
  <c r="AG385" i="6" s="1"/>
  <c r="AE343" i="6"/>
  <c r="AG343" i="6" s="1"/>
  <c r="AE329" i="6"/>
  <c r="AG329" i="6" s="1"/>
  <c r="AE287" i="6"/>
  <c r="AG287" i="6" s="1"/>
  <c r="AE273" i="6"/>
  <c r="AG273" i="6" s="1"/>
  <c r="AE245" i="6"/>
  <c r="AG245" i="6" s="1"/>
  <c r="AE231" i="6"/>
  <c r="AG231" i="6" s="1"/>
  <c r="AE189" i="6"/>
  <c r="AG189" i="6" s="1"/>
  <c r="AE147" i="6"/>
  <c r="AG147" i="6" s="1"/>
  <c r="AE133" i="6"/>
  <c r="AG133" i="6" s="1"/>
  <c r="AE63" i="6"/>
  <c r="AG63" i="6" s="1"/>
  <c r="AE49" i="6"/>
  <c r="AG49" i="6" s="1"/>
  <c r="AE21" i="6"/>
  <c r="AG21" i="6" s="1"/>
  <c r="AE7" i="6"/>
  <c r="AG7" i="6" s="1"/>
  <c r="AK388" i="6"/>
  <c r="AM388" i="6" s="1"/>
  <c r="AK358" i="6"/>
  <c r="AM358" i="6" s="1"/>
  <c r="AK312" i="6"/>
  <c r="AM312" i="6" s="1"/>
  <c r="AK282" i="6"/>
  <c r="AM282" i="6" s="1"/>
  <c r="AK197" i="6"/>
  <c r="AM197" i="6" s="1"/>
  <c r="AK193" i="6"/>
  <c r="AM193" i="6" s="1"/>
  <c r="AK174" i="6"/>
  <c r="AM174" i="6" s="1"/>
  <c r="AK144" i="6"/>
  <c r="AM144" i="6" s="1"/>
  <c r="AK65" i="6"/>
  <c r="AM65" i="6" s="1"/>
  <c r="AK43" i="6"/>
  <c r="AM43" i="6" s="1"/>
  <c r="AE326" i="6"/>
  <c r="AG326" i="6" s="1"/>
  <c r="AE242" i="6"/>
  <c r="AG242" i="6" s="1"/>
  <c r="AE158" i="6"/>
  <c r="AG158" i="6" s="1"/>
  <c r="AE102" i="6"/>
  <c r="AG102" i="6" s="1"/>
  <c r="AK125" i="6"/>
  <c r="AM125" i="6" s="1"/>
  <c r="AM105" i="6"/>
  <c r="AK83" i="6"/>
  <c r="AM83" i="6" s="1"/>
  <c r="AK23" i="6"/>
  <c r="AM23" i="6" s="1"/>
  <c r="AE394" i="6"/>
  <c r="AG394" i="6" s="1"/>
  <c r="AE380" i="6"/>
  <c r="AG380" i="6" s="1"/>
  <c r="AE366" i="6"/>
  <c r="AG366" i="6" s="1"/>
  <c r="AE352" i="6"/>
  <c r="AG352" i="6" s="1"/>
  <c r="AE338" i="6"/>
  <c r="AG338" i="6" s="1"/>
  <c r="AE324" i="6"/>
  <c r="AG324" i="6" s="1"/>
  <c r="AE310" i="6"/>
  <c r="AG310" i="6" s="1"/>
  <c r="AE296" i="6"/>
  <c r="AG296" i="6" s="1"/>
  <c r="AE282" i="6"/>
  <c r="AG282" i="6" s="1"/>
  <c r="AE268" i="6"/>
  <c r="AG268" i="6" s="1"/>
  <c r="AE254" i="6"/>
  <c r="AG254" i="6" s="1"/>
  <c r="AE240" i="6"/>
  <c r="AG240" i="6" s="1"/>
  <c r="AE226" i="6"/>
  <c r="AG226" i="6" s="1"/>
  <c r="AE212" i="6"/>
  <c r="AG212" i="6" s="1"/>
  <c r="AE198" i="6"/>
  <c r="AG198" i="6" s="1"/>
  <c r="AE184" i="6"/>
  <c r="AG184" i="6" s="1"/>
  <c r="AE170" i="6"/>
  <c r="AG170" i="6" s="1"/>
  <c r="AE156" i="6"/>
  <c r="AG156" i="6" s="1"/>
  <c r="AE142" i="6"/>
  <c r="AG142" i="6" s="1"/>
  <c r="AE128" i="6"/>
  <c r="AG128" i="6" s="1"/>
  <c r="AE114" i="6"/>
  <c r="AG114" i="6" s="1"/>
  <c r="AE100" i="6"/>
  <c r="AG100" i="6" s="1"/>
  <c r="AE86" i="6"/>
  <c r="AG86" i="6" s="1"/>
  <c r="AE72" i="6"/>
  <c r="AG72" i="6" s="1"/>
  <c r="AE58" i="6"/>
  <c r="AG58" i="6" s="1"/>
  <c r="AE44" i="6"/>
  <c r="AG44" i="6" s="1"/>
  <c r="AE30" i="6"/>
  <c r="AG30" i="6" s="1"/>
  <c r="AE16" i="6"/>
  <c r="AG16" i="6" s="1"/>
  <c r="AK361" i="6"/>
  <c r="AM361" i="6" s="1"/>
  <c r="AK345" i="6"/>
  <c r="AM345" i="6" s="1"/>
  <c r="AK247" i="6"/>
  <c r="AM247" i="6" s="1"/>
  <c r="AK225" i="6"/>
  <c r="AM225" i="6" s="1"/>
  <c r="AK180" i="6"/>
  <c r="AM180" i="6" s="1"/>
  <c r="AK154" i="6"/>
  <c r="AM154" i="6" s="1"/>
  <c r="AK27" i="6"/>
  <c r="AM27" i="6" s="1"/>
  <c r="AE340" i="6"/>
  <c r="AG340" i="6" s="1"/>
  <c r="AE284" i="6"/>
  <c r="AG284" i="6" s="1"/>
  <c r="AE256" i="6"/>
  <c r="AG256" i="6" s="1"/>
  <c r="AE228" i="6"/>
  <c r="AG228" i="6" s="1"/>
  <c r="AE186" i="6"/>
  <c r="AG186" i="6" s="1"/>
  <c r="AE130" i="6"/>
  <c r="AG130" i="6" s="1"/>
  <c r="AE74" i="6"/>
  <c r="AG74" i="6" s="1"/>
  <c r="AE32" i="6"/>
  <c r="AG32" i="6" s="1"/>
  <c r="AK387" i="6"/>
  <c r="AM387" i="6" s="1"/>
  <c r="AK323" i="6"/>
  <c r="AM323" i="6" s="1"/>
  <c r="AG197" i="6"/>
  <c r="AG71" i="6"/>
  <c r="AM266" i="6"/>
  <c r="AE354" i="6"/>
  <c r="AG354" i="6" s="1"/>
  <c r="AE298" i="6"/>
  <c r="AG298" i="6" s="1"/>
  <c r="AE270" i="6"/>
  <c r="AG270" i="6" s="1"/>
  <c r="AE200" i="6"/>
  <c r="AG200" i="6" s="1"/>
  <c r="AE172" i="6"/>
  <c r="AG172" i="6" s="1"/>
  <c r="AE144" i="6"/>
  <c r="AG144" i="6" s="1"/>
  <c r="AE88" i="6"/>
  <c r="AG88" i="6" s="1"/>
  <c r="AE60" i="6"/>
  <c r="AG60" i="6" s="1"/>
  <c r="AE46" i="6"/>
  <c r="AG46" i="6" s="1"/>
  <c r="AK391" i="6"/>
  <c r="AM391" i="6" s="1"/>
  <c r="AK304" i="6"/>
  <c r="AM304" i="6" s="1"/>
  <c r="AM199" i="6"/>
  <c r="AG393" i="6"/>
  <c r="AG323" i="6"/>
  <c r="AG281" i="6"/>
  <c r="AG127" i="6"/>
  <c r="AG85" i="6"/>
  <c r="AG28" i="6"/>
  <c r="AG14" i="6"/>
  <c r="AK379" i="6"/>
  <c r="AM379" i="6" s="1"/>
  <c r="AK364" i="6"/>
  <c r="AM364" i="6" s="1"/>
  <c r="AM352" i="6"/>
  <c r="AM344" i="6"/>
  <c r="AK333" i="6"/>
  <c r="AM333" i="6" s="1"/>
  <c r="AM329" i="6"/>
  <c r="AK322" i="6"/>
  <c r="AM322" i="6" s="1"/>
  <c r="AM292" i="6"/>
  <c r="AK270" i="6"/>
  <c r="AM270" i="6" s="1"/>
  <c r="AK250" i="6"/>
  <c r="AM250" i="6" s="1"/>
  <c r="AK235" i="6"/>
  <c r="AM235" i="6" s="1"/>
  <c r="AK108" i="6"/>
  <c r="AM108" i="6" s="1"/>
  <c r="AM89" i="6"/>
  <c r="AM7" i="6"/>
  <c r="AE312" i="6"/>
  <c r="AG312" i="6" s="1"/>
  <c r="AE214" i="6"/>
  <c r="AG214" i="6" s="1"/>
  <c r="AE116" i="6"/>
  <c r="AG116" i="6" s="1"/>
  <c r="AK319" i="6"/>
  <c r="AM319" i="6" s="1"/>
  <c r="AM75" i="6"/>
  <c r="AG253" i="6"/>
  <c r="AM307" i="6"/>
  <c r="AE391" i="6"/>
  <c r="AG391" i="6" s="1"/>
  <c r="AE377" i="6"/>
  <c r="AG377" i="6" s="1"/>
  <c r="AE363" i="6"/>
  <c r="AG363" i="6" s="1"/>
  <c r="AE349" i="6"/>
  <c r="AG349" i="6" s="1"/>
  <c r="AE335" i="6"/>
  <c r="AG335" i="6" s="1"/>
  <c r="AE321" i="6"/>
  <c r="AG321" i="6" s="1"/>
  <c r="AE307" i="6"/>
  <c r="AG307" i="6" s="1"/>
  <c r="AE293" i="6"/>
  <c r="AG293" i="6" s="1"/>
  <c r="AE279" i="6"/>
  <c r="AG279" i="6" s="1"/>
  <c r="AE265" i="6"/>
  <c r="AG265" i="6" s="1"/>
  <c r="AE251" i="6"/>
  <c r="AG251" i="6" s="1"/>
  <c r="AE237" i="6"/>
  <c r="AG237" i="6" s="1"/>
  <c r="AE223" i="6"/>
  <c r="AG223" i="6" s="1"/>
  <c r="AE209" i="6"/>
  <c r="AG209" i="6" s="1"/>
  <c r="AE195" i="6"/>
  <c r="AG195" i="6" s="1"/>
  <c r="AE181" i="6"/>
  <c r="AG181" i="6" s="1"/>
  <c r="AE167" i="6"/>
  <c r="AG167" i="6" s="1"/>
  <c r="AE153" i="6"/>
  <c r="AG153" i="6" s="1"/>
  <c r="AE139" i="6"/>
  <c r="AG139" i="6" s="1"/>
  <c r="AE125" i="6"/>
  <c r="AG125" i="6" s="1"/>
  <c r="AE111" i="6"/>
  <c r="AG111" i="6" s="1"/>
  <c r="AE97" i="6"/>
  <c r="AG97" i="6" s="1"/>
  <c r="AE83" i="6"/>
  <c r="AG83" i="6" s="1"/>
  <c r="AE69" i="6"/>
  <c r="AG69" i="6" s="1"/>
  <c r="AE55" i="6"/>
  <c r="AG55" i="6" s="1"/>
  <c r="AE41" i="6"/>
  <c r="AG41" i="6" s="1"/>
  <c r="AE27" i="6"/>
  <c r="AG27" i="6" s="1"/>
  <c r="AE13" i="6"/>
  <c r="AG13" i="6" s="1"/>
  <c r="AM348" i="6"/>
  <c r="AK314" i="6"/>
  <c r="AM314" i="6" s="1"/>
  <c r="AK284" i="6"/>
  <c r="AM123" i="6"/>
  <c r="AK33" i="6"/>
  <c r="AM33" i="6" s="1"/>
  <c r="AM372" i="6"/>
  <c r="AK79" i="6"/>
  <c r="AM79" i="6" s="1"/>
  <c r="AK397" i="6"/>
  <c r="AM397" i="6" s="1"/>
  <c r="AK382" i="6"/>
  <c r="AM382" i="6" s="1"/>
  <c r="AM115" i="6"/>
  <c r="AM111" i="6"/>
  <c r="AM25" i="6"/>
  <c r="AK272" i="6"/>
  <c r="AM272" i="6" s="1"/>
  <c r="AK253" i="6"/>
  <c r="AM253" i="6" s="1"/>
  <c r="AK127" i="6"/>
  <c r="AM127" i="6" s="1"/>
  <c r="AK98" i="6"/>
  <c r="AM98" i="6" s="1"/>
  <c r="AK36" i="6"/>
  <c r="AM36" i="6" s="1"/>
  <c r="AM303" i="6"/>
  <c r="AK196" i="6"/>
  <c r="AM196" i="6" s="1"/>
  <c r="AK134" i="6"/>
  <c r="AM134" i="6" s="1"/>
  <c r="AK234" i="6"/>
  <c r="AM234" i="6" s="1"/>
  <c r="AM78" i="6"/>
  <c r="AM256" i="6"/>
  <c r="AM42" i="6"/>
  <c r="AM392" i="6"/>
  <c r="AM313" i="6"/>
  <c r="AM205" i="6"/>
  <c r="AK104" i="6"/>
  <c r="AM104" i="6" s="1"/>
  <c r="AK285" i="6"/>
  <c r="AM285" i="6" s="1"/>
  <c r="AK202" i="6"/>
  <c r="AM202" i="6" s="1"/>
  <c r="AM114" i="6"/>
  <c r="AK52" i="6"/>
  <c r="AM52" i="6" s="1"/>
  <c r="AK360" i="6"/>
  <c r="AM360" i="6" s="1"/>
  <c r="AK150" i="6"/>
  <c r="AM150" i="6" s="1"/>
  <c r="AK85" i="6"/>
  <c r="AM85" i="6" s="1"/>
  <c r="AK183" i="6"/>
  <c r="AM183" i="6" s="1"/>
  <c r="AK288" i="6"/>
  <c r="AM288" i="6" s="1"/>
  <c r="AK384" i="6"/>
  <c r="AM384" i="6" s="1"/>
  <c r="AK351" i="6"/>
  <c r="AM351" i="6" s="1"/>
  <c r="AK269" i="6"/>
  <c r="AM269" i="6" s="1"/>
  <c r="AK62" i="6"/>
  <c r="AM62" i="6" s="1"/>
  <c r="AK300" i="6"/>
  <c r="AM300" i="6" s="1"/>
  <c r="AM284" i="6"/>
  <c r="AK281" i="6"/>
  <c r="AM281" i="6" s="1"/>
  <c r="AK262" i="6"/>
  <c r="AM262" i="6" s="1"/>
  <c r="AK192" i="6"/>
  <c r="AM192" i="6" s="1"/>
  <c r="AM149" i="6"/>
  <c r="AK94" i="6"/>
  <c r="AM94" i="6" s="1"/>
  <c r="AK169" i="6"/>
  <c r="AM169" i="6" s="1"/>
  <c r="AK146" i="6"/>
  <c r="AM146" i="6" s="1"/>
  <c r="AM74" i="6"/>
  <c r="AK71" i="6"/>
  <c r="AM71" i="6" s="1"/>
  <c r="AK48" i="6"/>
  <c r="AM48" i="6" s="1"/>
  <c r="AM28" i="6"/>
  <c r="AM368" i="6"/>
  <c r="AK328" i="6"/>
  <c r="AM328" i="6" s="1"/>
  <c r="AK309" i="6"/>
  <c r="AM309" i="6" s="1"/>
  <c r="AK290" i="6"/>
  <c r="AM290" i="6" s="1"/>
  <c r="AK230" i="6"/>
  <c r="AM230" i="6" s="1"/>
  <c r="AM214" i="6"/>
  <c r="AK211" i="6"/>
  <c r="AM211" i="6" s="1"/>
  <c r="AM191" i="6"/>
  <c r="AK136" i="6"/>
  <c r="AM136" i="6" s="1"/>
  <c r="AM93" i="6"/>
  <c r="AK38" i="6"/>
  <c r="AM38" i="6" s="1"/>
  <c r="AK398" i="6"/>
  <c r="AM398" i="6" s="1"/>
  <c r="AK356" i="6"/>
  <c r="AM356" i="6" s="1"/>
  <c r="AK188" i="6"/>
  <c r="AM188" i="6" s="1"/>
  <c r="AM168" i="6"/>
  <c r="AM116" i="6"/>
  <c r="AK113" i="6"/>
  <c r="AM113" i="6" s="1"/>
  <c r="AK90" i="6"/>
  <c r="AM90" i="6" s="1"/>
  <c r="AM70" i="6"/>
  <c r="AK15" i="6"/>
  <c r="AM15" i="6" s="1"/>
  <c r="AK374" i="6"/>
  <c r="AM374" i="6" s="1"/>
  <c r="AK365" i="6"/>
  <c r="AM365" i="6" s="1"/>
  <c r="AM340" i="6"/>
  <c r="AK337" i="6"/>
  <c r="AM337" i="6" s="1"/>
  <c r="AK318" i="6"/>
  <c r="AM318" i="6" s="1"/>
  <c r="AM289" i="6"/>
  <c r="AK258" i="6"/>
  <c r="AM258" i="6" s="1"/>
  <c r="AK239" i="6"/>
  <c r="AM239" i="6" s="1"/>
  <c r="AK220" i="6"/>
  <c r="AM220" i="6" s="1"/>
  <c r="AM210" i="6"/>
  <c r="AK178" i="6"/>
  <c r="AM178" i="6" s="1"/>
  <c r="AK80" i="6"/>
  <c r="AM80" i="6" s="1"/>
  <c r="AK155" i="6"/>
  <c r="AM155" i="6" s="1"/>
  <c r="AK132" i="6"/>
  <c r="AM132" i="6" s="1"/>
  <c r="AM112" i="6"/>
  <c r="AK57" i="6"/>
  <c r="AM57" i="6" s="1"/>
  <c r="AK34" i="6"/>
  <c r="AM34" i="6" s="1"/>
  <c r="AM14" i="6"/>
  <c r="AK346" i="6"/>
  <c r="AM346" i="6" s="1"/>
  <c r="AK286" i="6"/>
  <c r="AM286" i="6" s="1"/>
  <c r="AK267" i="6"/>
  <c r="AM267" i="6" s="1"/>
  <c r="AK248" i="6"/>
  <c r="AM248" i="6" s="1"/>
  <c r="AK122" i="6"/>
  <c r="AM122" i="6" s="1"/>
  <c r="AK24" i="6"/>
  <c r="AM24" i="6" s="1"/>
  <c r="AM200" i="6"/>
  <c r="AM102" i="6"/>
  <c r="AE398" i="6"/>
  <c r="AG398" i="6" s="1"/>
  <c r="AE384" i="6"/>
  <c r="AG384" i="6" s="1"/>
  <c r="AE370" i="6"/>
  <c r="AG370" i="6" s="1"/>
  <c r="AE356" i="6"/>
  <c r="AG356" i="6" s="1"/>
  <c r="AE342" i="6"/>
  <c r="AG342" i="6" s="1"/>
  <c r="AE328" i="6"/>
  <c r="AG328" i="6" s="1"/>
  <c r="AE314" i="6"/>
  <c r="AG314" i="6" s="1"/>
  <c r="AE300" i="6"/>
  <c r="AG300" i="6" s="1"/>
  <c r="AE286" i="6"/>
  <c r="AG286" i="6" s="1"/>
  <c r="AE272" i="6"/>
  <c r="AG272" i="6" s="1"/>
  <c r="AE258" i="6"/>
  <c r="AG258" i="6" s="1"/>
  <c r="AE244" i="6"/>
  <c r="AG244" i="6" s="1"/>
  <c r="AE230" i="6"/>
  <c r="AG230" i="6" s="1"/>
  <c r="AE216" i="6"/>
  <c r="AG216" i="6" s="1"/>
  <c r="AE202" i="6"/>
  <c r="AG202" i="6" s="1"/>
  <c r="AE188" i="6"/>
  <c r="AG188" i="6" s="1"/>
  <c r="AE174" i="6"/>
  <c r="AG174" i="6" s="1"/>
  <c r="AE160" i="6"/>
  <c r="AG160" i="6" s="1"/>
  <c r="AE146" i="6"/>
  <c r="AG146" i="6" s="1"/>
  <c r="AE132" i="6"/>
  <c r="AG132" i="6" s="1"/>
  <c r="AE118" i="6"/>
  <c r="AG118" i="6" s="1"/>
  <c r="AE104" i="6"/>
  <c r="AG104" i="6" s="1"/>
  <c r="AE90" i="6"/>
  <c r="AG90" i="6" s="1"/>
  <c r="AE76" i="6"/>
  <c r="AG76" i="6" s="1"/>
  <c r="AE62" i="6"/>
  <c r="AG62" i="6" s="1"/>
  <c r="AE48" i="6"/>
  <c r="AG48" i="6" s="1"/>
  <c r="AE34" i="6"/>
  <c r="AG34" i="6" s="1"/>
  <c r="AE20" i="6"/>
  <c r="AG20" i="6" s="1"/>
  <c r="D34" i="1"/>
  <c r="E34" i="1"/>
  <c r="E33" i="1"/>
  <c r="S9" i="25"/>
  <c r="S12" i="25"/>
  <c r="S13" i="25"/>
  <c r="S14" i="25"/>
  <c r="S15" i="25"/>
  <c r="S16" i="25"/>
  <c r="S36" i="25"/>
  <c r="S48" i="25"/>
  <c r="S64" i="25"/>
  <c r="S65" i="25"/>
  <c r="S66" i="25"/>
  <c r="S67" i="25"/>
  <c r="S68" i="25"/>
  <c r="S107" i="25"/>
  <c r="S108" i="25"/>
  <c r="S120" i="25"/>
  <c r="S121" i="25"/>
  <c r="S122" i="25"/>
  <c r="S135" i="25"/>
  <c r="S136" i="25"/>
  <c r="S137" i="25"/>
  <c r="S149" i="25"/>
  <c r="S162" i="25"/>
  <c r="S173" i="25"/>
  <c r="S177" i="25"/>
  <c r="S178" i="25"/>
  <c r="S194" i="25"/>
  <c r="S205" i="25"/>
  <c r="S206" i="25"/>
  <c r="S208" i="25"/>
  <c r="S209" i="25"/>
  <c r="S210" i="25"/>
  <c r="S211" i="25"/>
  <c r="S212" i="25"/>
  <c r="S215" i="25"/>
  <c r="S233" i="25"/>
  <c r="S247" i="25"/>
  <c r="S250" i="25"/>
  <c r="S260" i="25"/>
  <c r="S261" i="25"/>
  <c r="S262" i="25"/>
  <c r="S263" i="25"/>
  <c r="S285" i="25"/>
  <c r="S302" i="25"/>
  <c r="S303" i="25"/>
  <c r="S304" i="25"/>
  <c r="S307" i="25"/>
  <c r="S308" i="25"/>
  <c r="S320" i="25"/>
  <c r="S321" i="25"/>
  <c r="S331" i="25"/>
  <c r="S332" i="25"/>
  <c r="S344" i="25"/>
  <c r="S345" i="25"/>
  <c r="S347" i="25"/>
  <c r="S348" i="25"/>
  <c r="S358" i="25"/>
  <c r="S372" i="25"/>
  <c r="S387" i="25"/>
  <c r="S388" i="25"/>
  <c r="S389" i="25"/>
  <c r="S390" i="25"/>
  <c r="R7" i="25"/>
  <c r="R8" i="25"/>
  <c r="R9" i="25"/>
  <c r="R10" i="25"/>
  <c r="R11" i="25"/>
  <c r="R12" i="25"/>
  <c r="R13" i="25"/>
  <c r="R14" i="25"/>
  <c r="R15" i="25"/>
  <c r="R16" i="25"/>
  <c r="R17" i="25"/>
  <c r="R18" i="25"/>
  <c r="R19" i="25"/>
  <c r="R20" i="25"/>
  <c r="R21" i="25"/>
  <c r="R22" i="25"/>
  <c r="R23" i="25"/>
  <c r="R24" i="25"/>
  <c r="R25" i="25"/>
  <c r="R26" i="25"/>
  <c r="R27" i="25"/>
  <c r="R28" i="25"/>
  <c r="R29" i="25"/>
  <c r="R30" i="25"/>
  <c r="R31" i="25"/>
  <c r="R32" i="25"/>
  <c r="R33" i="25"/>
  <c r="R34" i="25"/>
  <c r="R35" i="25"/>
  <c r="R36" i="25"/>
  <c r="R37" i="25"/>
  <c r="R38" i="25"/>
  <c r="R39" i="25"/>
  <c r="R40" i="25"/>
  <c r="R41" i="25"/>
  <c r="R42" i="25"/>
  <c r="R43" i="25"/>
  <c r="R44" i="25"/>
  <c r="R45" i="25"/>
  <c r="R46" i="25"/>
  <c r="R47" i="25"/>
  <c r="R48" i="25"/>
  <c r="R49" i="25"/>
  <c r="R50" i="25"/>
  <c r="R51" i="25"/>
  <c r="R52" i="25"/>
  <c r="R53" i="25"/>
  <c r="R54" i="25"/>
  <c r="R55" i="25"/>
  <c r="R56" i="25"/>
  <c r="R57" i="25"/>
  <c r="R58" i="25"/>
  <c r="R59" i="25"/>
  <c r="R60" i="25"/>
  <c r="R61" i="25"/>
  <c r="R62" i="25"/>
  <c r="R63" i="25"/>
  <c r="R64" i="25"/>
  <c r="R65" i="25"/>
  <c r="R66" i="25"/>
  <c r="R67" i="25"/>
  <c r="R68" i="25"/>
  <c r="R69" i="25"/>
  <c r="R70" i="25"/>
  <c r="R71" i="25"/>
  <c r="R72" i="25"/>
  <c r="R73" i="25"/>
  <c r="R74" i="25"/>
  <c r="R75" i="25"/>
  <c r="R76" i="25"/>
  <c r="R77" i="25"/>
  <c r="R78" i="25"/>
  <c r="R79" i="25"/>
  <c r="R80" i="25"/>
  <c r="R81" i="25"/>
  <c r="R82" i="25"/>
  <c r="R83" i="25"/>
  <c r="R84" i="25"/>
  <c r="R85" i="25"/>
  <c r="R86" i="25"/>
  <c r="R87" i="25"/>
  <c r="R88" i="25"/>
  <c r="R89" i="25"/>
  <c r="R90" i="25"/>
  <c r="R91" i="25"/>
  <c r="R92" i="25"/>
  <c r="R93" i="25"/>
  <c r="R94" i="25"/>
  <c r="R95" i="25"/>
  <c r="R96" i="25"/>
  <c r="R97" i="25"/>
  <c r="R98" i="25"/>
  <c r="R99" i="25"/>
  <c r="R100" i="25"/>
  <c r="R101" i="25"/>
  <c r="R102" i="25"/>
  <c r="R103" i="25"/>
  <c r="R104" i="25"/>
  <c r="R105" i="25"/>
  <c r="R106" i="25"/>
  <c r="R107" i="25"/>
  <c r="R108" i="25"/>
  <c r="R109" i="25"/>
  <c r="R110" i="25"/>
  <c r="R111" i="25"/>
  <c r="R112" i="25"/>
  <c r="R113" i="25"/>
  <c r="R114" i="25"/>
  <c r="R115" i="25"/>
  <c r="R116" i="25"/>
  <c r="R117" i="25"/>
  <c r="R118" i="25"/>
  <c r="R119" i="25"/>
  <c r="R120" i="25"/>
  <c r="R121" i="25"/>
  <c r="R122" i="25"/>
  <c r="R123" i="25"/>
  <c r="R124" i="25"/>
  <c r="R125" i="25"/>
  <c r="R126" i="25"/>
  <c r="R127" i="25"/>
  <c r="R128" i="25"/>
  <c r="R129" i="25"/>
  <c r="R130" i="25"/>
  <c r="R131" i="25"/>
  <c r="R132" i="25"/>
  <c r="R133" i="25"/>
  <c r="R134" i="25"/>
  <c r="R135" i="25"/>
  <c r="R136" i="25"/>
  <c r="R137" i="25"/>
  <c r="R138" i="25"/>
  <c r="R139" i="25"/>
  <c r="R140" i="25"/>
  <c r="R141" i="25"/>
  <c r="R142" i="25"/>
  <c r="R143" i="25"/>
  <c r="R144" i="25"/>
  <c r="R145" i="25"/>
  <c r="R146" i="25"/>
  <c r="R147" i="25"/>
  <c r="R148" i="25"/>
  <c r="R149" i="25"/>
  <c r="R150" i="25"/>
  <c r="R151" i="25"/>
  <c r="R152" i="25"/>
  <c r="R153" i="25"/>
  <c r="R154" i="25"/>
  <c r="R155" i="25"/>
  <c r="R156" i="25"/>
  <c r="R157" i="25"/>
  <c r="R158" i="25"/>
  <c r="R159" i="25"/>
  <c r="R160" i="25"/>
  <c r="R161" i="25"/>
  <c r="R162" i="25"/>
  <c r="R163" i="25"/>
  <c r="R164" i="25"/>
  <c r="R165" i="25"/>
  <c r="R166" i="25"/>
  <c r="R167" i="25"/>
  <c r="R168" i="25"/>
  <c r="R169" i="25"/>
  <c r="R170" i="25"/>
  <c r="R171" i="25"/>
  <c r="R172" i="25"/>
  <c r="R173" i="25"/>
  <c r="R174" i="25"/>
  <c r="R175" i="25"/>
  <c r="R176" i="25"/>
  <c r="R177" i="25"/>
  <c r="R178" i="25"/>
  <c r="R179" i="25"/>
  <c r="R180" i="25"/>
  <c r="R181" i="25"/>
  <c r="R182" i="25"/>
  <c r="R183" i="25"/>
  <c r="R184" i="25"/>
  <c r="R185" i="25"/>
  <c r="R186" i="25"/>
  <c r="R187" i="25"/>
  <c r="R188" i="25"/>
  <c r="R189" i="25"/>
  <c r="R190" i="25"/>
  <c r="R191" i="25"/>
  <c r="R192" i="25"/>
  <c r="R193" i="25"/>
  <c r="R194" i="25"/>
  <c r="R195" i="25"/>
  <c r="R196" i="25"/>
  <c r="R197" i="25"/>
  <c r="R198" i="25"/>
  <c r="R199" i="25"/>
  <c r="R200" i="25"/>
  <c r="R201" i="25"/>
  <c r="R202" i="25"/>
  <c r="R203" i="25"/>
  <c r="R204" i="25"/>
  <c r="R205" i="25"/>
  <c r="R206" i="25"/>
  <c r="R207" i="25"/>
  <c r="R208" i="25"/>
  <c r="R209" i="25"/>
  <c r="R210" i="25"/>
  <c r="R211" i="25"/>
  <c r="R212" i="25"/>
  <c r="R213" i="25"/>
  <c r="R214" i="25"/>
  <c r="R215" i="25"/>
  <c r="R216" i="25"/>
  <c r="R217" i="25"/>
  <c r="R218" i="25"/>
  <c r="R219" i="25"/>
  <c r="R220" i="25"/>
  <c r="R221" i="25"/>
  <c r="R222" i="25"/>
  <c r="R223" i="25"/>
  <c r="R224" i="25"/>
  <c r="R225" i="25"/>
  <c r="R226" i="25"/>
  <c r="R227" i="25"/>
  <c r="R228" i="25"/>
  <c r="R229" i="25"/>
  <c r="R230" i="25"/>
  <c r="R231" i="25"/>
  <c r="R232" i="25"/>
  <c r="R233" i="25"/>
  <c r="R234" i="25"/>
  <c r="R235" i="25"/>
  <c r="R236" i="25"/>
  <c r="R237" i="25"/>
  <c r="R238" i="25"/>
  <c r="R239" i="25"/>
  <c r="R240" i="25"/>
  <c r="R241" i="25"/>
  <c r="R242" i="25"/>
  <c r="R243" i="25"/>
  <c r="R244" i="25"/>
  <c r="R245" i="25"/>
  <c r="R246" i="25"/>
  <c r="R247" i="25"/>
  <c r="R248" i="25"/>
  <c r="R249" i="25"/>
  <c r="R250" i="25"/>
  <c r="R251" i="25"/>
  <c r="R252" i="25"/>
  <c r="R253" i="25"/>
  <c r="R254" i="25"/>
  <c r="R255" i="25"/>
  <c r="R256" i="25"/>
  <c r="R257" i="25"/>
  <c r="R258" i="25"/>
  <c r="R259" i="25"/>
  <c r="R260" i="25"/>
  <c r="R261" i="25"/>
  <c r="R262" i="25"/>
  <c r="R263" i="25"/>
  <c r="R264" i="25"/>
  <c r="R265" i="25"/>
  <c r="R266" i="25"/>
  <c r="R267" i="25"/>
  <c r="R268" i="25"/>
  <c r="R269" i="25"/>
  <c r="R270" i="25"/>
  <c r="R271" i="25"/>
  <c r="R272" i="25"/>
  <c r="R273" i="25"/>
  <c r="R274" i="25"/>
  <c r="R275" i="25"/>
  <c r="R276" i="25"/>
  <c r="R277" i="25"/>
  <c r="R278" i="25"/>
  <c r="R279" i="25"/>
  <c r="R280" i="25"/>
  <c r="R281" i="25"/>
  <c r="R282" i="25"/>
  <c r="R283" i="25"/>
  <c r="R284" i="25"/>
  <c r="R285" i="25"/>
  <c r="R286" i="25"/>
  <c r="R287" i="25"/>
  <c r="R288" i="25"/>
  <c r="R289" i="25"/>
  <c r="R290" i="25"/>
  <c r="R291" i="25"/>
  <c r="R292" i="25"/>
  <c r="R293" i="25"/>
  <c r="R294" i="25"/>
  <c r="R295" i="25"/>
  <c r="R296" i="25"/>
  <c r="R297" i="25"/>
  <c r="R298" i="25"/>
  <c r="R299" i="25"/>
  <c r="R300" i="25"/>
  <c r="R301" i="25"/>
  <c r="R302" i="25"/>
  <c r="R303" i="25"/>
  <c r="R304" i="25"/>
  <c r="R305" i="25"/>
  <c r="R306" i="25"/>
  <c r="R307" i="25"/>
  <c r="R308" i="25"/>
  <c r="R309" i="25"/>
  <c r="R310" i="25"/>
  <c r="R311" i="25"/>
  <c r="R312" i="25"/>
  <c r="R313" i="25"/>
  <c r="R314" i="25"/>
  <c r="R315" i="25"/>
  <c r="R316" i="25"/>
  <c r="R317" i="25"/>
  <c r="R318" i="25"/>
  <c r="R319" i="25"/>
  <c r="R320" i="25"/>
  <c r="R321" i="25"/>
  <c r="R322" i="25"/>
  <c r="R323" i="25"/>
  <c r="R324" i="25"/>
  <c r="R325" i="25"/>
  <c r="R326" i="25"/>
  <c r="R327" i="25"/>
  <c r="R328" i="25"/>
  <c r="R329" i="25"/>
  <c r="R330" i="25"/>
  <c r="R331" i="25"/>
  <c r="R332" i="25"/>
  <c r="R333" i="25"/>
  <c r="R334" i="25"/>
  <c r="R335" i="25"/>
  <c r="R336" i="25"/>
  <c r="R337" i="25"/>
  <c r="R338" i="25"/>
  <c r="R339" i="25"/>
  <c r="R340" i="25"/>
  <c r="R341" i="25"/>
  <c r="R342" i="25"/>
  <c r="R343" i="25"/>
  <c r="R344" i="25"/>
  <c r="R345" i="25"/>
  <c r="R346" i="25"/>
  <c r="R347" i="25"/>
  <c r="R348" i="25"/>
  <c r="R349" i="25"/>
  <c r="R350" i="25"/>
  <c r="R351" i="25"/>
  <c r="R352" i="25"/>
  <c r="R353" i="25"/>
  <c r="R354" i="25"/>
  <c r="R355" i="25"/>
  <c r="R356" i="25"/>
  <c r="R357" i="25"/>
  <c r="R358" i="25"/>
  <c r="R359" i="25"/>
  <c r="R360" i="25"/>
  <c r="R361" i="25"/>
  <c r="R362" i="25"/>
  <c r="R363" i="25"/>
  <c r="R364" i="25"/>
  <c r="R365" i="25"/>
  <c r="R366" i="25"/>
  <c r="R367" i="25"/>
  <c r="R368" i="25"/>
  <c r="R369" i="25"/>
  <c r="R370" i="25"/>
  <c r="R371" i="25"/>
  <c r="R372" i="25"/>
  <c r="R373" i="25"/>
  <c r="R374" i="25"/>
  <c r="R375" i="25"/>
  <c r="R376" i="25"/>
  <c r="R377" i="25"/>
  <c r="R378" i="25"/>
  <c r="R379" i="25"/>
  <c r="R380" i="25"/>
  <c r="R381" i="25"/>
  <c r="R382" i="25"/>
  <c r="R383" i="25"/>
  <c r="R384" i="25"/>
  <c r="R385" i="25"/>
  <c r="R386" i="25"/>
  <c r="R387" i="25"/>
  <c r="R388" i="25"/>
  <c r="R389" i="25"/>
  <c r="R390" i="25"/>
  <c r="R391" i="25"/>
  <c r="R392" i="25"/>
  <c r="R393" i="25"/>
  <c r="R394" i="25"/>
  <c r="R395" i="25"/>
  <c r="R396" i="25"/>
  <c r="R397"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P7" i="25"/>
  <c r="S7" i="25" s="1"/>
  <c r="P8" i="25"/>
  <c r="S8" i="25" s="1"/>
  <c r="P9" i="25"/>
  <c r="P10" i="25"/>
  <c r="S10" i="25" s="1"/>
  <c r="P11" i="25"/>
  <c r="S11" i="25" s="1"/>
  <c r="P12" i="25"/>
  <c r="P13" i="25"/>
  <c r="P14" i="25"/>
  <c r="P15" i="25"/>
  <c r="P16" i="25"/>
  <c r="P17" i="25"/>
  <c r="S17" i="25" s="1"/>
  <c r="P18" i="25"/>
  <c r="S18" i="25" s="1"/>
  <c r="P19" i="25"/>
  <c r="S19" i="25" s="1"/>
  <c r="P20" i="25"/>
  <c r="S20" i="25" s="1"/>
  <c r="P21" i="25"/>
  <c r="S21" i="25" s="1"/>
  <c r="P22" i="25"/>
  <c r="S22" i="25" s="1"/>
  <c r="P23" i="25"/>
  <c r="S23" i="25" s="1"/>
  <c r="P24" i="25"/>
  <c r="S24" i="25" s="1"/>
  <c r="P25" i="25"/>
  <c r="S25" i="25" s="1"/>
  <c r="P26" i="25"/>
  <c r="S26" i="25" s="1"/>
  <c r="P27" i="25"/>
  <c r="S27" i="25" s="1"/>
  <c r="P28" i="25"/>
  <c r="S28" i="25" s="1"/>
  <c r="P29" i="25"/>
  <c r="S29" i="25" s="1"/>
  <c r="P30" i="25"/>
  <c r="S30" i="25" s="1"/>
  <c r="P31" i="25"/>
  <c r="S31" i="25" s="1"/>
  <c r="P32" i="25"/>
  <c r="S32" i="25" s="1"/>
  <c r="P33" i="25"/>
  <c r="S33" i="25" s="1"/>
  <c r="P34" i="25"/>
  <c r="S34" i="25" s="1"/>
  <c r="P35" i="25"/>
  <c r="S35" i="25" s="1"/>
  <c r="P36" i="25"/>
  <c r="P37" i="25"/>
  <c r="S37" i="25" s="1"/>
  <c r="P38" i="25"/>
  <c r="S38" i="25" s="1"/>
  <c r="P39" i="25"/>
  <c r="S39" i="25" s="1"/>
  <c r="P40" i="25"/>
  <c r="S40" i="25" s="1"/>
  <c r="P41" i="25"/>
  <c r="S41" i="25" s="1"/>
  <c r="P42" i="25"/>
  <c r="S42" i="25" s="1"/>
  <c r="P43" i="25"/>
  <c r="S43" i="25" s="1"/>
  <c r="P44" i="25"/>
  <c r="S44" i="25" s="1"/>
  <c r="P45" i="25"/>
  <c r="S45" i="25" s="1"/>
  <c r="P46" i="25"/>
  <c r="S46" i="25" s="1"/>
  <c r="P47" i="25"/>
  <c r="S47" i="25" s="1"/>
  <c r="P48" i="25"/>
  <c r="P49" i="25"/>
  <c r="S49" i="25" s="1"/>
  <c r="P50" i="25"/>
  <c r="S50" i="25" s="1"/>
  <c r="P51" i="25"/>
  <c r="S51" i="25" s="1"/>
  <c r="P52" i="25"/>
  <c r="S52" i="25" s="1"/>
  <c r="P53" i="25"/>
  <c r="S53" i="25" s="1"/>
  <c r="P54" i="25"/>
  <c r="S54" i="25" s="1"/>
  <c r="P55" i="25"/>
  <c r="S55" i="25" s="1"/>
  <c r="P56" i="25"/>
  <c r="P57" i="25"/>
  <c r="S57" i="25" s="1"/>
  <c r="P58" i="25"/>
  <c r="S58" i="25" s="1"/>
  <c r="P59" i="25"/>
  <c r="S59" i="25" s="1"/>
  <c r="P60" i="25"/>
  <c r="S60" i="25" s="1"/>
  <c r="P61" i="25"/>
  <c r="S61" i="25" s="1"/>
  <c r="P62" i="25"/>
  <c r="S62" i="25" s="1"/>
  <c r="P63" i="25"/>
  <c r="S63" i="25" s="1"/>
  <c r="P64" i="25"/>
  <c r="P65" i="25"/>
  <c r="P66" i="25"/>
  <c r="P67" i="25"/>
  <c r="P68" i="25"/>
  <c r="P69" i="25"/>
  <c r="S69" i="25" s="1"/>
  <c r="P70" i="25"/>
  <c r="S70" i="25" s="1"/>
  <c r="P71" i="25"/>
  <c r="S71" i="25" s="1"/>
  <c r="P72" i="25"/>
  <c r="S72" i="25" s="1"/>
  <c r="P73" i="25"/>
  <c r="S73" i="25" s="1"/>
  <c r="P74" i="25"/>
  <c r="S74" i="25" s="1"/>
  <c r="P75" i="25"/>
  <c r="S75" i="25" s="1"/>
  <c r="P76" i="25"/>
  <c r="S76" i="25" s="1"/>
  <c r="P77" i="25"/>
  <c r="S77" i="25" s="1"/>
  <c r="P78" i="25"/>
  <c r="S78" i="25" s="1"/>
  <c r="P79" i="25"/>
  <c r="S79" i="25" s="1"/>
  <c r="P80" i="25"/>
  <c r="S80" i="25" s="1"/>
  <c r="P81" i="25"/>
  <c r="S81" i="25" s="1"/>
  <c r="P82" i="25"/>
  <c r="S82" i="25" s="1"/>
  <c r="P83" i="25"/>
  <c r="S83" i="25" s="1"/>
  <c r="P84" i="25"/>
  <c r="S84" i="25" s="1"/>
  <c r="P85" i="25"/>
  <c r="S85" i="25" s="1"/>
  <c r="P86" i="25"/>
  <c r="S86" i="25" s="1"/>
  <c r="P87" i="25"/>
  <c r="S87" i="25" s="1"/>
  <c r="P88" i="25"/>
  <c r="S88" i="25" s="1"/>
  <c r="P89" i="25"/>
  <c r="S89" i="25" s="1"/>
  <c r="P90" i="25"/>
  <c r="S90" i="25" s="1"/>
  <c r="P91" i="25"/>
  <c r="S91" i="25" s="1"/>
  <c r="P92" i="25"/>
  <c r="S92" i="25" s="1"/>
  <c r="P93" i="25"/>
  <c r="S93" i="25" s="1"/>
  <c r="P94" i="25"/>
  <c r="S94" i="25" s="1"/>
  <c r="P95" i="25"/>
  <c r="S95" i="25" s="1"/>
  <c r="P96" i="25"/>
  <c r="S96" i="25" s="1"/>
  <c r="P97" i="25"/>
  <c r="S97" i="25" s="1"/>
  <c r="P98" i="25"/>
  <c r="S98" i="25" s="1"/>
  <c r="P99" i="25"/>
  <c r="S99" i="25" s="1"/>
  <c r="P100" i="25"/>
  <c r="S100" i="25" s="1"/>
  <c r="P101" i="25"/>
  <c r="S101" i="25" s="1"/>
  <c r="P102" i="25"/>
  <c r="S102" i="25" s="1"/>
  <c r="P103" i="25"/>
  <c r="S103" i="25" s="1"/>
  <c r="P104" i="25"/>
  <c r="S104" i="25" s="1"/>
  <c r="P105" i="25"/>
  <c r="S105" i="25" s="1"/>
  <c r="P106" i="25"/>
  <c r="S106" i="25" s="1"/>
  <c r="P107" i="25"/>
  <c r="P108" i="25"/>
  <c r="P109" i="25"/>
  <c r="S109" i="25" s="1"/>
  <c r="P110" i="25"/>
  <c r="S110" i="25" s="1"/>
  <c r="P111" i="25"/>
  <c r="S111" i="25" s="1"/>
  <c r="P112" i="25"/>
  <c r="S112" i="25" s="1"/>
  <c r="P113" i="25"/>
  <c r="S113" i="25" s="1"/>
  <c r="P114" i="25"/>
  <c r="S114" i="25" s="1"/>
  <c r="P115" i="25"/>
  <c r="S115" i="25" s="1"/>
  <c r="P116" i="25"/>
  <c r="S116" i="25" s="1"/>
  <c r="P117" i="25"/>
  <c r="S117" i="25" s="1"/>
  <c r="P118" i="25"/>
  <c r="S118" i="25" s="1"/>
  <c r="P119" i="25"/>
  <c r="S119" i="25" s="1"/>
  <c r="P120" i="25"/>
  <c r="P121" i="25"/>
  <c r="P122" i="25"/>
  <c r="P123" i="25"/>
  <c r="S123" i="25" s="1"/>
  <c r="P124" i="25"/>
  <c r="S124" i="25" s="1"/>
  <c r="P125" i="25"/>
  <c r="S125" i="25" s="1"/>
  <c r="P126" i="25"/>
  <c r="S126" i="25" s="1"/>
  <c r="P127" i="25"/>
  <c r="S127" i="25" s="1"/>
  <c r="P128" i="25"/>
  <c r="S128" i="25" s="1"/>
  <c r="P129" i="25"/>
  <c r="S129" i="25" s="1"/>
  <c r="P130" i="25"/>
  <c r="S130" i="25" s="1"/>
  <c r="P131" i="25"/>
  <c r="S131" i="25" s="1"/>
  <c r="P132" i="25"/>
  <c r="S132" i="25" s="1"/>
  <c r="P133" i="25"/>
  <c r="S133" i="25" s="1"/>
  <c r="P134" i="25"/>
  <c r="S134" i="25" s="1"/>
  <c r="P135" i="25"/>
  <c r="P136" i="25"/>
  <c r="P137" i="25"/>
  <c r="P138" i="25"/>
  <c r="S138" i="25" s="1"/>
  <c r="P139" i="25"/>
  <c r="S139" i="25" s="1"/>
  <c r="P140" i="25"/>
  <c r="S140" i="25" s="1"/>
  <c r="P141" i="25"/>
  <c r="S141" i="25" s="1"/>
  <c r="P142" i="25"/>
  <c r="S142" i="25" s="1"/>
  <c r="P143" i="25"/>
  <c r="S143" i="25" s="1"/>
  <c r="P144" i="25"/>
  <c r="S144" i="25" s="1"/>
  <c r="P145" i="25"/>
  <c r="S145" i="25" s="1"/>
  <c r="P146" i="25"/>
  <c r="S146" i="25" s="1"/>
  <c r="P147" i="25"/>
  <c r="S147" i="25" s="1"/>
  <c r="P148" i="25"/>
  <c r="S148" i="25" s="1"/>
  <c r="P149" i="25"/>
  <c r="P150" i="25"/>
  <c r="S150" i="25" s="1"/>
  <c r="P151" i="25"/>
  <c r="S151" i="25" s="1"/>
  <c r="P152" i="25"/>
  <c r="S152" i="25" s="1"/>
  <c r="P153" i="25"/>
  <c r="S153" i="25" s="1"/>
  <c r="P154" i="25"/>
  <c r="S154" i="25" s="1"/>
  <c r="P155" i="25"/>
  <c r="S155" i="25" s="1"/>
  <c r="P156" i="25"/>
  <c r="S156" i="25" s="1"/>
  <c r="P157" i="25"/>
  <c r="S157" i="25" s="1"/>
  <c r="P158" i="25"/>
  <c r="S158" i="25" s="1"/>
  <c r="P159" i="25"/>
  <c r="S159" i="25" s="1"/>
  <c r="P160" i="25"/>
  <c r="S160" i="25" s="1"/>
  <c r="P161" i="25"/>
  <c r="S161" i="25" s="1"/>
  <c r="P162" i="25"/>
  <c r="P163" i="25"/>
  <c r="S163" i="25" s="1"/>
  <c r="P164" i="25"/>
  <c r="S164" i="25" s="1"/>
  <c r="P165" i="25"/>
  <c r="S165" i="25" s="1"/>
  <c r="P166" i="25"/>
  <c r="S166" i="25" s="1"/>
  <c r="P167" i="25"/>
  <c r="S167" i="25" s="1"/>
  <c r="P168" i="25"/>
  <c r="S168" i="25" s="1"/>
  <c r="P169" i="25"/>
  <c r="S169" i="25" s="1"/>
  <c r="P170" i="25"/>
  <c r="S170" i="25" s="1"/>
  <c r="P171" i="25"/>
  <c r="S171" i="25" s="1"/>
  <c r="P172" i="25"/>
  <c r="S172" i="25" s="1"/>
  <c r="P173" i="25"/>
  <c r="P174" i="25"/>
  <c r="S174" i="25" s="1"/>
  <c r="P175" i="25"/>
  <c r="S175" i="25" s="1"/>
  <c r="P176" i="25"/>
  <c r="S176" i="25" s="1"/>
  <c r="P177" i="25"/>
  <c r="P178" i="25"/>
  <c r="P179" i="25"/>
  <c r="S179" i="25" s="1"/>
  <c r="P180" i="25"/>
  <c r="S180" i="25" s="1"/>
  <c r="P181" i="25"/>
  <c r="S181" i="25" s="1"/>
  <c r="P182" i="25"/>
  <c r="S182" i="25" s="1"/>
  <c r="P183" i="25"/>
  <c r="S183" i="25" s="1"/>
  <c r="P184" i="25"/>
  <c r="S184" i="25" s="1"/>
  <c r="P185" i="25"/>
  <c r="S185" i="25" s="1"/>
  <c r="P186" i="25"/>
  <c r="S186" i="25" s="1"/>
  <c r="P187" i="25"/>
  <c r="S187" i="25" s="1"/>
  <c r="P188" i="25"/>
  <c r="S188" i="25" s="1"/>
  <c r="P189" i="25"/>
  <c r="S189" i="25" s="1"/>
  <c r="P190" i="25"/>
  <c r="S190" i="25" s="1"/>
  <c r="P191" i="25"/>
  <c r="S191" i="25" s="1"/>
  <c r="P192" i="25"/>
  <c r="S192" i="25" s="1"/>
  <c r="P193" i="25"/>
  <c r="S193" i="25" s="1"/>
  <c r="P194" i="25"/>
  <c r="P195" i="25"/>
  <c r="S195" i="25" s="1"/>
  <c r="P196" i="25"/>
  <c r="S196" i="25" s="1"/>
  <c r="P197" i="25"/>
  <c r="S197" i="25" s="1"/>
  <c r="P198" i="25"/>
  <c r="S198" i="25" s="1"/>
  <c r="P199" i="25"/>
  <c r="S199" i="25" s="1"/>
  <c r="P200" i="25"/>
  <c r="S200" i="25" s="1"/>
  <c r="P201" i="25"/>
  <c r="S201" i="25" s="1"/>
  <c r="P202" i="25"/>
  <c r="S202" i="25" s="1"/>
  <c r="P203" i="25"/>
  <c r="S203" i="25" s="1"/>
  <c r="P204" i="25"/>
  <c r="S204" i="25" s="1"/>
  <c r="P205" i="25"/>
  <c r="P206" i="25"/>
  <c r="P207" i="25"/>
  <c r="S207" i="25" s="1"/>
  <c r="P208" i="25"/>
  <c r="P209" i="25"/>
  <c r="P210" i="25"/>
  <c r="P211" i="25"/>
  <c r="P212" i="25"/>
  <c r="P213" i="25"/>
  <c r="S213" i="25" s="1"/>
  <c r="P214" i="25"/>
  <c r="S214" i="25" s="1"/>
  <c r="P215" i="25"/>
  <c r="P216" i="25"/>
  <c r="S216" i="25" s="1"/>
  <c r="P217" i="25"/>
  <c r="S217" i="25" s="1"/>
  <c r="P218" i="25"/>
  <c r="S218" i="25" s="1"/>
  <c r="P219" i="25"/>
  <c r="S219" i="25" s="1"/>
  <c r="P220" i="25"/>
  <c r="S220" i="25" s="1"/>
  <c r="P221" i="25"/>
  <c r="S221" i="25" s="1"/>
  <c r="P222" i="25"/>
  <c r="S222" i="25" s="1"/>
  <c r="P223" i="25"/>
  <c r="S223" i="25" s="1"/>
  <c r="P224" i="25"/>
  <c r="S224" i="25" s="1"/>
  <c r="P225" i="25"/>
  <c r="S225" i="25" s="1"/>
  <c r="P226" i="25"/>
  <c r="S226" i="25" s="1"/>
  <c r="P227" i="25"/>
  <c r="S227" i="25" s="1"/>
  <c r="P228" i="25"/>
  <c r="S228" i="25" s="1"/>
  <c r="P229" i="25"/>
  <c r="S229" i="25" s="1"/>
  <c r="P230" i="25"/>
  <c r="S230" i="25" s="1"/>
  <c r="P231" i="25"/>
  <c r="S231" i="25" s="1"/>
  <c r="P232" i="25"/>
  <c r="S232" i="25" s="1"/>
  <c r="P233" i="25"/>
  <c r="P234" i="25"/>
  <c r="S234" i="25" s="1"/>
  <c r="P235" i="25"/>
  <c r="S235" i="25" s="1"/>
  <c r="P236" i="25"/>
  <c r="S236" i="25" s="1"/>
  <c r="P237" i="25"/>
  <c r="S237" i="25" s="1"/>
  <c r="P238" i="25"/>
  <c r="S238" i="25" s="1"/>
  <c r="P239" i="25"/>
  <c r="S239" i="25" s="1"/>
  <c r="P240" i="25"/>
  <c r="S240" i="25" s="1"/>
  <c r="P241" i="25"/>
  <c r="S241" i="25" s="1"/>
  <c r="P242" i="25"/>
  <c r="S242" i="25" s="1"/>
  <c r="P243" i="25"/>
  <c r="S243" i="25" s="1"/>
  <c r="P244" i="25"/>
  <c r="S244" i="25" s="1"/>
  <c r="P245" i="25"/>
  <c r="S245" i="25" s="1"/>
  <c r="P246" i="25"/>
  <c r="S246" i="25" s="1"/>
  <c r="P247" i="25"/>
  <c r="P248" i="25"/>
  <c r="S248" i="25" s="1"/>
  <c r="P249" i="25"/>
  <c r="S249" i="25" s="1"/>
  <c r="P250" i="25"/>
  <c r="P251" i="25"/>
  <c r="S251" i="25" s="1"/>
  <c r="P252" i="25"/>
  <c r="S252" i="25" s="1"/>
  <c r="P253" i="25"/>
  <c r="S253" i="25" s="1"/>
  <c r="P254" i="25"/>
  <c r="S254" i="25" s="1"/>
  <c r="P255" i="25"/>
  <c r="S255" i="25" s="1"/>
  <c r="P256" i="25"/>
  <c r="S256" i="25" s="1"/>
  <c r="P257" i="25"/>
  <c r="S257" i="25" s="1"/>
  <c r="P258" i="25"/>
  <c r="S258" i="25" s="1"/>
  <c r="P259" i="25"/>
  <c r="S259" i="25" s="1"/>
  <c r="P260" i="25"/>
  <c r="P261" i="25"/>
  <c r="P262" i="25"/>
  <c r="P263" i="25"/>
  <c r="P264" i="25"/>
  <c r="S264" i="25" s="1"/>
  <c r="P265" i="25"/>
  <c r="S265" i="25" s="1"/>
  <c r="P266" i="25"/>
  <c r="S266" i="25" s="1"/>
  <c r="P267" i="25"/>
  <c r="S267" i="25" s="1"/>
  <c r="P268" i="25"/>
  <c r="S268" i="25" s="1"/>
  <c r="P269" i="25"/>
  <c r="S269" i="25" s="1"/>
  <c r="P270" i="25"/>
  <c r="S270" i="25" s="1"/>
  <c r="P271" i="25"/>
  <c r="S271" i="25" s="1"/>
  <c r="P272" i="25"/>
  <c r="S272" i="25" s="1"/>
  <c r="P273" i="25"/>
  <c r="S273" i="25" s="1"/>
  <c r="P274" i="25"/>
  <c r="S274" i="25" s="1"/>
  <c r="P275" i="25"/>
  <c r="S275" i="25" s="1"/>
  <c r="P276" i="25"/>
  <c r="S276" i="25" s="1"/>
  <c r="P277" i="25"/>
  <c r="S277" i="25" s="1"/>
  <c r="P278" i="25"/>
  <c r="S278" i="25" s="1"/>
  <c r="P279" i="25"/>
  <c r="S279" i="25" s="1"/>
  <c r="P280" i="25"/>
  <c r="S280" i="25" s="1"/>
  <c r="P281" i="25"/>
  <c r="S281" i="25" s="1"/>
  <c r="P282" i="25"/>
  <c r="S282" i="25" s="1"/>
  <c r="P283" i="25"/>
  <c r="S283" i="25" s="1"/>
  <c r="P284" i="25"/>
  <c r="S284" i="25" s="1"/>
  <c r="P285" i="25"/>
  <c r="P286" i="25"/>
  <c r="S286" i="25" s="1"/>
  <c r="P287" i="25"/>
  <c r="S287" i="25" s="1"/>
  <c r="P288" i="25"/>
  <c r="S288" i="25" s="1"/>
  <c r="P289" i="25"/>
  <c r="S289" i="25" s="1"/>
  <c r="P290" i="25"/>
  <c r="S290" i="25" s="1"/>
  <c r="P291" i="25"/>
  <c r="S291" i="25" s="1"/>
  <c r="P292" i="25"/>
  <c r="S292" i="25" s="1"/>
  <c r="P293" i="25"/>
  <c r="S293" i="25" s="1"/>
  <c r="P294" i="25"/>
  <c r="S294" i="25" s="1"/>
  <c r="P295" i="25"/>
  <c r="S295" i="25" s="1"/>
  <c r="P296" i="25"/>
  <c r="S296" i="25" s="1"/>
  <c r="P297" i="25"/>
  <c r="S297" i="25" s="1"/>
  <c r="P298" i="25"/>
  <c r="S298" i="25" s="1"/>
  <c r="P299" i="25"/>
  <c r="S299" i="25" s="1"/>
  <c r="P300" i="25"/>
  <c r="S300" i="25" s="1"/>
  <c r="P301" i="25"/>
  <c r="S301" i="25" s="1"/>
  <c r="P302" i="25"/>
  <c r="P303" i="25"/>
  <c r="P304" i="25"/>
  <c r="P305" i="25"/>
  <c r="S305" i="25" s="1"/>
  <c r="P306" i="25"/>
  <c r="S306" i="25" s="1"/>
  <c r="P307" i="25"/>
  <c r="P308" i="25"/>
  <c r="P309" i="25"/>
  <c r="S309" i="25" s="1"/>
  <c r="P310" i="25"/>
  <c r="S310" i="25" s="1"/>
  <c r="P311" i="25"/>
  <c r="S311" i="25" s="1"/>
  <c r="P312" i="25"/>
  <c r="S312" i="25" s="1"/>
  <c r="P313" i="25"/>
  <c r="S313" i="25" s="1"/>
  <c r="P314" i="25"/>
  <c r="S314" i="25" s="1"/>
  <c r="P315" i="25"/>
  <c r="S315" i="25" s="1"/>
  <c r="P316" i="25"/>
  <c r="S316" i="25" s="1"/>
  <c r="P317" i="25"/>
  <c r="S317" i="25" s="1"/>
  <c r="P318" i="25"/>
  <c r="S318" i="25" s="1"/>
  <c r="P319" i="25"/>
  <c r="S319" i="25" s="1"/>
  <c r="P320" i="25"/>
  <c r="P321" i="25"/>
  <c r="P322" i="25"/>
  <c r="S322" i="25" s="1"/>
  <c r="P323" i="25"/>
  <c r="S323" i="25" s="1"/>
  <c r="P324" i="25"/>
  <c r="S324" i="25" s="1"/>
  <c r="P325" i="25"/>
  <c r="S325" i="25" s="1"/>
  <c r="P326" i="25"/>
  <c r="S326" i="25" s="1"/>
  <c r="P327" i="25"/>
  <c r="S327" i="25" s="1"/>
  <c r="P328" i="25"/>
  <c r="S328" i="25" s="1"/>
  <c r="P329" i="25"/>
  <c r="S329" i="25" s="1"/>
  <c r="P330" i="25"/>
  <c r="S330" i="25" s="1"/>
  <c r="P331" i="25"/>
  <c r="P332" i="25"/>
  <c r="P333" i="25"/>
  <c r="S333" i="25" s="1"/>
  <c r="P334" i="25"/>
  <c r="S334" i="25" s="1"/>
  <c r="P335" i="25"/>
  <c r="S335" i="25" s="1"/>
  <c r="P336" i="25"/>
  <c r="S336" i="25" s="1"/>
  <c r="P337" i="25"/>
  <c r="S337" i="25" s="1"/>
  <c r="P338" i="25"/>
  <c r="S338" i="25" s="1"/>
  <c r="P339" i="25"/>
  <c r="S339" i="25" s="1"/>
  <c r="P340" i="25"/>
  <c r="S340" i="25" s="1"/>
  <c r="P341" i="25"/>
  <c r="S341" i="25" s="1"/>
  <c r="P342" i="25"/>
  <c r="S342" i="25" s="1"/>
  <c r="P343" i="25"/>
  <c r="S343" i="25" s="1"/>
  <c r="P344" i="25"/>
  <c r="P345" i="25"/>
  <c r="P346" i="25"/>
  <c r="S346" i="25" s="1"/>
  <c r="P347" i="25"/>
  <c r="P348" i="25"/>
  <c r="P349" i="25"/>
  <c r="S349" i="25" s="1"/>
  <c r="P350" i="25"/>
  <c r="S350" i="25" s="1"/>
  <c r="P351" i="25"/>
  <c r="S351" i="25" s="1"/>
  <c r="P352" i="25"/>
  <c r="S352" i="25" s="1"/>
  <c r="P353" i="25"/>
  <c r="S353" i="25" s="1"/>
  <c r="P354" i="25"/>
  <c r="S354" i="25" s="1"/>
  <c r="P355" i="25"/>
  <c r="S355" i="25" s="1"/>
  <c r="P356" i="25"/>
  <c r="S356" i="25" s="1"/>
  <c r="P357" i="25"/>
  <c r="S357" i="25" s="1"/>
  <c r="P358" i="25"/>
  <c r="P359" i="25"/>
  <c r="S359" i="25" s="1"/>
  <c r="P360" i="25"/>
  <c r="S360" i="25" s="1"/>
  <c r="P361" i="25"/>
  <c r="S361" i="25" s="1"/>
  <c r="P362" i="25"/>
  <c r="S362" i="25" s="1"/>
  <c r="P363" i="25"/>
  <c r="S363" i="25" s="1"/>
  <c r="P364" i="25"/>
  <c r="S364" i="25" s="1"/>
  <c r="P365" i="25"/>
  <c r="S365" i="25" s="1"/>
  <c r="P366" i="25"/>
  <c r="S366" i="25" s="1"/>
  <c r="P367" i="25"/>
  <c r="S367" i="25" s="1"/>
  <c r="P368" i="25"/>
  <c r="S368" i="25" s="1"/>
  <c r="P369" i="25"/>
  <c r="S369" i="25" s="1"/>
  <c r="P370" i="25"/>
  <c r="S370" i="25" s="1"/>
  <c r="P371" i="25"/>
  <c r="S371" i="25" s="1"/>
  <c r="P372" i="25"/>
  <c r="P373" i="25"/>
  <c r="S373" i="25" s="1"/>
  <c r="P374" i="25"/>
  <c r="S374" i="25" s="1"/>
  <c r="P375" i="25"/>
  <c r="S375" i="25" s="1"/>
  <c r="P376" i="25"/>
  <c r="S376" i="25" s="1"/>
  <c r="P377" i="25"/>
  <c r="S377" i="25" s="1"/>
  <c r="P378" i="25"/>
  <c r="S378" i="25" s="1"/>
  <c r="P379" i="25"/>
  <c r="S379" i="25" s="1"/>
  <c r="P380" i="25"/>
  <c r="S380" i="25" s="1"/>
  <c r="P381" i="25"/>
  <c r="S381" i="25" s="1"/>
  <c r="P382" i="25"/>
  <c r="S382" i="25" s="1"/>
  <c r="P383" i="25"/>
  <c r="S383" i="25" s="1"/>
  <c r="P384" i="25"/>
  <c r="S384" i="25" s="1"/>
  <c r="P385" i="25"/>
  <c r="S385" i="25" s="1"/>
  <c r="P386" i="25"/>
  <c r="S386" i="25" s="1"/>
  <c r="P387" i="25"/>
  <c r="P388" i="25"/>
  <c r="P389" i="25"/>
  <c r="P390" i="25"/>
  <c r="P391" i="25"/>
  <c r="S391" i="25" s="1"/>
  <c r="P392" i="25"/>
  <c r="S392" i="25" s="1"/>
  <c r="P393" i="25"/>
  <c r="S393" i="25" s="1"/>
  <c r="P394" i="25"/>
  <c r="S394" i="25" s="1"/>
  <c r="P395" i="25"/>
  <c r="S395" i="25" s="1"/>
  <c r="P396" i="25"/>
  <c r="S396" i="25" s="1"/>
  <c r="P397" i="25"/>
  <c r="S397" i="25" s="1"/>
  <c r="S249" i="8"/>
  <c r="S269" i="8"/>
  <c r="S270" i="8"/>
  <c r="S271"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8" i="8"/>
  <c r="R149" i="8"/>
  <c r="R150" i="8"/>
  <c r="R151" i="8"/>
  <c r="R152" i="8"/>
  <c r="R153" i="8"/>
  <c r="R154" i="8"/>
  <c r="R155" i="8"/>
  <c r="R156" i="8"/>
  <c r="R157" i="8"/>
  <c r="R158" i="8"/>
  <c r="R159" i="8"/>
  <c r="R160" i="8"/>
  <c r="R161" i="8"/>
  <c r="R162" i="8"/>
  <c r="R163" i="8"/>
  <c r="R164" i="8"/>
  <c r="R165" i="8"/>
  <c r="R166" i="8"/>
  <c r="R167" i="8"/>
  <c r="R168" i="8"/>
  <c r="R169" i="8"/>
  <c r="R170" i="8"/>
  <c r="R171" i="8"/>
  <c r="R172" i="8"/>
  <c r="R173" i="8"/>
  <c r="R174" i="8"/>
  <c r="R175"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5" i="8"/>
  <c r="R206" i="8"/>
  <c r="R207" i="8"/>
  <c r="R208" i="8"/>
  <c r="R209" i="8"/>
  <c r="R210" i="8"/>
  <c r="R211" i="8"/>
  <c r="R212" i="8"/>
  <c r="R213" i="8"/>
  <c r="R214" i="8"/>
  <c r="R215" i="8"/>
  <c r="R216" i="8"/>
  <c r="R217" i="8"/>
  <c r="R218" i="8"/>
  <c r="R219" i="8"/>
  <c r="R220" i="8"/>
  <c r="R221" i="8"/>
  <c r="R222" i="8"/>
  <c r="R223" i="8"/>
  <c r="R224" i="8"/>
  <c r="R225" i="8"/>
  <c r="R226" i="8"/>
  <c r="R227" i="8"/>
  <c r="R228" i="8"/>
  <c r="R229" i="8"/>
  <c r="R230" i="8"/>
  <c r="R231" i="8"/>
  <c r="R232" i="8"/>
  <c r="R233" i="8"/>
  <c r="R234" i="8"/>
  <c r="R235" i="8"/>
  <c r="R236" i="8"/>
  <c r="R237" i="8"/>
  <c r="R238" i="8"/>
  <c r="R239" i="8"/>
  <c r="R240" i="8"/>
  <c r="R241" i="8"/>
  <c r="R242" i="8"/>
  <c r="R243" i="8"/>
  <c r="R244" i="8"/>
  <c r="R245" i="8"/>
  <c r="R246" i="8"/>
  <c r="R247" i="8"/>
  <c r="R248" i="8"/>
  <c r="R249" i="8"/>
  <c r="R250" i="8"/>
  <c r="R251" i="8"/>
  <c r="R252" i="8"/>
  <c r="R253" i="8"/>
  <c r="R254" i="8"/>
  <c r="R255" i="8"/>
  <c r="R256" i="8"/>
  <c r="R257" i="8"/>
  <c r="R258" i="8"/>
  <c r="R259" i="8"/>
  <c r="R260" i="8"/>
  <c r="R261" i="8"/>
  <c r="R262" i="8"/>
  <c r="R263" i="8"/>
  <c r="R264" i="8"/>
  <c r="R265" i="8"/>
  <c r="R266" i="8"/>
  <c r="R267" i="8"/>
  <c r="R268" i="8"/>
  <c r="R269" i="8"/>
  <c r="R270" i="8"/>
  <c r="R271" i="8"/>
  <c r="R272" i="8"/>
  <c r="R273" i="8"/>
  <c r="R274" i="8"/>
  <c r="R275" i="8"/>
  <c r="R276" i="8"/>
  <c r="R277" i="8"/>
  <c r="R278" i="8"/>
  <c r="R279" i="8"/>
  <c r="R280" i="8"/>
  <c r="R281" i="8"/>
  <c r="R282" i="8"/>
  <c r="R283" i="8"/>
  <c r="R284" i="8"/>
  <c r="R285" i="8"/>
  <c r="R286" i="8"/>
  <c r="R287" i="8"/>
  <c r="R288" i="8"/>
  <c r="R289" i="8"/>
  <c r="R290" i="8"/>
  <c r="R291" i="8"/>
  <c r="R292" i="8"/>
  <c r="R293" i="8"/>
  <c r="R294" i="8"/>
  <c r="R295" i="8"/>
  <c r="R296" i="8"/>
  <c r="R297" i="8"/>
  <c r="R298" i="8"/>
  <c r="R299" i="8"/>
  <c r="R300" i="8"/>
  <c r="R301" i="8"/>
  <c r="R302" i="8"/>
  <c r="R303" i="8"/>
  <c r="R304" i="8"/>
  <c r="R305" i="8"/>
  <c r="R306" i="8"/>
  <c r="R307" i="8"/>
  <c r="R308" i="8"/>
  <c r="R309" i="8"/>
  <c r="R310" i="8"/>
  <c r="R311" i="8"/>
  <c r="R312" i="8"/>
  <c r="R313" i="8"/>
  <c r="R314" i="8"/>
  <c r="R315" i="8"/>
  <c r="R316" i="8"/>
  <c r="R317" i="8"/>
  <c r="R318" i="8"/>
  <c r="R319" i="8"/>
  <c r="R320" i="8"/>
  <c r="R321" i="8"/>
  <c r="R322" i="8"/>
  <c r="R323" i="8"/>
  <c r="R324" i="8"/>
  <c r="R325" i="8"/>
  <c r="R326" i="8"/>
  <c r="R327" i="8"/>
  <c r="R328" i="8"/>
  <c r="R329" i="8"/>
  <c r="R330" i="8"/>
  <c r="R331" i="8"/>
  <c r="R332" i="8"/>
  <c r="R333" i="8"/>
  <c r="R334" i="8"/>
  <c r="R335" i="8"/>
  <c r="R336" i="8"/>
  <c r="R337" i="8"/>
  <c r="R338" i="8"/>
  <c r="R339" i="8"/>
  <c r="R340" i="8"/>
  <c r="R341" i="8"/>
  <c r="R342" i="8"/>
  <c r="R343" i="8"/>
  <c r="R344" i="8"/>
  <c r="R345" i="8"/>
  <c r="R346" i="8"/>
  <c r="R347" i="8"/>
  <c r="R348" i="8"/>
  <c r="R349" i="8"/>
  <c r="R350" i="8"/>
  <c r="R351" i="8"/>
  <c r="R352" i="8"/>
  <c r="R353" i="8"/>
  <c r="R354" i="8"/>
  <c r="R355" i="8"/>
  <c r="R356" i="8"/>
  <c r="R357" i="8"/>
  <c r="R358" i="8"/>
  <c r="R359" i="8"/>
  <c r="R360" i="8"/>
  <c r="R361" i="8"/>
  <c r="R362" i="8"/>
  <c r="R363" i="8"/>
  <c r="R364" i="8"/>
  <c r="R365" i="8"/>
  <c r="R366" i="8"/>
  <c r="R367" i="8"/>
  <c r="R368" i="8"/>
  <c r="R369" i="8"/>
  <c r="R370" i="8"/>
  <c r="R371" i="8"/>
  <c r="R372" i="8"/>
  <c r="R373" i="8"/>
  <c r="R374" i="8"/>
  <c r="R375" i="8"/>
  <c r="R376" i="8"/>
  <c r="R377" i="8"/>
  <c r="R378" i="8"/>
  <c r="R379" i="8"/>
  <c r="R380" i="8"/>
  <c r="R381" i="8"/>
  <c r="R382" i="8"/>
  <c r="R383" i="8"/>
  <c r="R384" i="8"/>
  <c r="R385" i="8"/>
  <c r="R386" i="8"/>
  <c r="R387" i="8"/>
  <c r="R388" i="8"/>
  <c r="R389" i="8"/>
  <c r="R390" i="8"/>
  <c r="R391" i="8"/>
  <c r="R392" i="8"/>
  <c r="R393" i="8"/>
  <c r="R394" i="8"/>
  <c r="R395" i="8"/>
  <c r="R396" i="8"/>
  <c r="R397" i="8"/>
  <c r="R398" i="8"/>
  <c r="R399" i="8"/>
  <c r="Q7" i="8"/>
  <c r="Q8" i="8"/>
  <c r="Q9" i="8"/>
  <c r="Q10" i="8"/>
  <c r="Q11" i="8"/>
  <c r="Q12" i="8"/>
  <c r="Q13" i="8"/>
  <c r="Q14" i="8"/>
  <c r="Q15" i="8"/>
  <c r="S15" i="8" s="1"/>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S43" i="8" s="1"/>
  <c r="Q44" i="8"/>
  <c r="Q45" i="8"/>
  <c r="Q46" i="8"/>
  <c r="Q47" i="8"/>
  <c r="Q48" i="8"/>
  <c r="Q49" i="8"/>
  <c r="Q50" i="8"/>
  <c r="Q51" i="8"/>
  <c r="Q52" i="8"/>
  <c r="Q53" i="8"/>
  <c r="Q54" i="8"/>
  <c r="Q55" i="8"/>
  <c r="Q56" i="8"/>
  <c r="Q57" i="8"/>
  <c r="S57" i="8" s="1"/>
  <c r="Q58" i="8"/>
  <c r="Q59" i="8"/>
  <c r="Q60" i="8"/>
  <c r="Q61" i="8"/>
  <c r="Q62" i="8"/>
  <c r="Q63" i="8"/>
  <c r="Q64" i="8"/>
  <c r="Q65" i="8"/>
  <c r="Q66" i="8"/>
  <c r="Q67" i="8"/>
  <c r="Q68" i="8"/>
  <c r="Q69" i="8"/>
  <c r="Q70" i="8"/>
  <c r="Q71" i="8"/>
  <c r="Q72" i="8"/>
  <c r="Q73" i="8"/>
  <c r="Q74" i="8"/>
  <c r="Q75" i="8"/>
  <c r="Q76" i="8"/>
  <c r="Q77" i="8"/>
  <c r="Q78" i="8"/>
  <c r="Q79" i="8"/>
  <c r="Q80" i="8"/>
  <c r="Q81" i="8"/>
  <c r="Q82" i="8"/>
  <c r="Q83" i="8"/>
  <c r="Q84" i="8"/>
  <c r="Q85" i="8"/>
  <c r="S85" i="8" s="1"/>
  <c r="Q86" i="8"/>
  <c r="Q87" i="8"/>
  <c r="Q88" i="8"/>
  <c r="Q89" i="8"/>
  <c r="Q90" i="8"/>
  <c r="Q91" i="8"/>
  <c r="Q92" i="8"/>
  <c r="Q93" i="8"/>
  <c r="Q94" i="8"/>
  <c r="Q95" i="8"/>
  <c r="Q96" i="8"/>
  <c r="Q97" i="8"/>
  <c r="Q98" i="8"/>
  <c r="Q99" i="8"/>
  <c r="Q100" i="8"/>
  <c r="Q101" i="8"/>
  <c r="Q102" i="8"/>
  <c r="Q103" i="8"/>
  <c r="Q104" i="8"/>
  <c r="Q105" i="8"/>
  <c r="Q106" i="8"/>
  <c r="Q107" i="8"/>
  <c r="Q108" i="8"/>
  <c r="Q109" i="8"/>
  <c r="Q110" i="8"/>
  <c r="Q111" i="8"/>
  <c r="Q112" i="8"/>
  <c r="Q113" i="8"/>
  <c r="S113" i="8" s="1"/>
  <c r="Q114" i="8"/>
  <c r="Q115" i="8"/>
  <c r="Q116" i="8"/>
  <c r="Q117" i="8"/>
  <c r="Q118" i="8"/>
  <c r="Q119" i="8"/>
  <c r="Q120" i="8"/>
  <c r="Q121" i="8"/>
  <c r="Q122" i="8"/>
  <c r="Q123" i="8"/>
  <c r="Q124" i="8"/>
  <c r="Q125" i="8"/>
  <c r="Q126" i="8"/>
  <c r="Q127" i="8"/>
  <c r="S127" i="8" s="1"/>
  <c r="Q128" i="8"/>
  <c r="Q129" i="8"/>
  <c r="Q130" i="8"/>
  <c r="Q131" i="8"/>
  <c r="Q132" i="8"/>
  <c r="Q133" i="8"/>
  <c r="Q134" i="8"/>
  <c r="Q135" i="8"/>
  <c r="Q136" i="8"/>
  <c r="Q137" i="8"/>
  <c r="Q138" i="8"/>
  <c r="Q139" i="8"/>
  <c r="Q140" i="8"/>
  <c r="Q141" i="8"/>
  <c r="S141" i="8" s="1"/>
  <c r="Q142" i="8"/>
  <c r="Q143" i="8"/>
  <c r="Q144" i="8"/>
  <c r="Q145" i="8"/>
  <c r="Q146" i="8"/>
  <c r="Q147" i="8"/>
  <c r="Q148" i="8"/>
  <c r="Q149" i="8"/>
  <c r="Q150" i="8"/>
  <c r="Q151" i="8"/>
  <c r="Q152" i="8"/>
  <c r="Q153" i="8"/>
  <c r="Q154" i="8"/>
  <c r="Q155" i="8"/>
  <c r="Q156" i="8"/>
  <c r="Q157" i="8"/>
  <c r="Q158" i="8"/>
  <c r="Q159" i="8"/>
  <c r="Q160" i="8"/>
  <c r="Q161" i="8"/>
  <c r="Q162" i="8"/>
  <c r="Q163" i="8"/>
  <c r="Q164" i="8"/>
  <c r="Q165" i="8"/>
  <c r="Q166" i="8"/>
  <c r="Q167" i="8"/>
  <c r="Q168" i="8"/>
  <c r="Q169" i="8"/>
  <c r="S169" i="8" s="1"/>
  <c r="Q170" i="8"/>
  <c r="Q171" i="8"/>
  <c r="Q172" i="8"/>
  <c r="Q173" i="8"/>
  <c r="Q174" i="8"/>
  <c r="Q175" i="8"/>
  <c r="Q176" i="8"/>
  <c r="Q177" i="8"/>
  <c r="Q178" i="8"/>
  <c r="Q179" i="8"/>
  <c r="Q180" i="8"/>
  <c r="Q181" i="8"/>
  <c r="Q182" i="8"/>
  <c r="Q183" i="8"/>
  <c r="Q184" i="8"/>
  <c r="Q185" i="8"/>
  <c r="Q186" i="8"/>
  <c r="Q187" i="8"/>
  <c r="Q188" i="8"/>
  <c r="Q189" i="8"/>
  <c r="Q190" i="8"/>
  <c r="Q191" i="8"/>
  <c r="Q192" i="8"/>
  <c r="Q193" i="8"/>
  <c r="Q194" i="8"/>
  <c r="Q195" i="8"/>
  <c r="Q196" i="8"/>
  <c r="Q197" i="8"/>
  <c r="S197" i="8" s="1"/>
  <c r="Q198" i="8"/>
  <c r="Q199" i="8"/>
  <c r="Q200" i="8"/>
  <c r="Q201" i="8"/>
  <c r="Q202" i="8"/>
  <c r="Q203" i="8"/>
  <c r="Q204" i="8"/>
  <c r="Q205" i="8"/>
  <c r="Q206" i="8"/>
  <c r="Q207" i="8"/>
  <c r="Q208" i="8"/>
  <c r="Q209" i="8"/>
  <c r="Q210" i="8"/>
  <c r="Q211" i="8"/>
  <c r="S211" i="8" s="1"/>
  <c r="Q212" i="8"/>
  <c r="Q213" i="8"/>
  <c r="Q214" i="8"/>
  <c r="Q215" i="8"/>
  <c r="Q216" i="8"/>
  <c r="Q217" i="8"/>
  <c r="Q218" i="8"/>
  <c r="Q219" i="8"/>
  <c r="Q220" i="8"/>
  <c r="Q221" i="8"/>
  <c r="S221" i="8" s="1"/>
  <c r="Q222" i="8"/>
  <c r="Q223" i="8"/>
  <c r="Q224" i="8"/>
  <c r="Q225" i="8"/>
  <c r="S225" i="8" s="1"/>
  <c r="Q226" i="8"/>
  <c r="Q227" i="8"/>
  <c r="Q228" i="8"/>
  <c r="Q229" i="8"/>
  <c r="Q230" i="8"/>
  <c r="Q231" i="8"/>
  <c r="Q232" i="8"/>
  <c r="Q233" i="8"/>
  <c r="Q234" i="8"/>
  <c r="Q235" i="8"/>
  <c r="Q236" i="8"/>
  <c r="Q237" i="8"/>
  <c r="Q238" i="8"/>
  <c r="Q239" i="8"/>
  <c r="S239" i="8" s="1"/>
  <c r="Q240" i="8"/>
  <c r="Q241" i="8"/>
  <c r="Q242" i="8"/>
  <c r="Q243" i="8"/>
  <c r="Q244" i="8"/>
  <c r="Q245" i="8"/>
  <c r="Q246" i="8"/>
  <c r="Q247" i="8"/>
  <c r="Q248" i="8"/>
  <c r="Q249" i="8"/>
  <c r="Q250" i="8"/>
  <c r="Q251" i="8"/>
  <c r="Q252" i="8"/>
  <c r="Q253" i="8"/>
  <c r="S253" i="8" s="1"/>
  <c r="Q254" i="8"/>
  <c r="Q255" i="8"/>
  <c r="Q256" i="8"/>
  <c r="Q257" i="8"/>
  <c r="Q258" i="8"/>
  <c r="Q259" i="8"/>
  <c r="Q260" i="8"/>
  <c r="Q261" i="8"/>
  <c r="Q262" i="8"/>
  <c r="Q263" i="8"/>
  <c r="Q264" i="8"/>
  <c r="Q265" i="8"/>
  <c r="Q266" i="8"/>
  <c r="Q267" i="8"/>
  <c r="S267" i="8" s="1"/>
  <c r="Q268" i="8"/>
  <c r="Q269" i="8"/>
  <c r="Q270" i="8"/>
  <c r="Q271" i="8"/>
  <c r="Q272" i="8"/>
  <c r="Q273" i="8"/>
  <c r="Q274" i="8"/>
  <c r="Q275" i="8"/>
  <c r="Q276" i="8"/>
  <c r="Q277" i="8"/>
  <c r="Q278" i="8"/>
  <c r="Q279" i="8"/>
  <c r="Q280" i="8"/>
  <c r="Q281" i="8"/>
  <c r="Q282" i="8"/>
  <c r="Q283" i="8"/>
  <c r="Q284" i="8"/>
  <c r="Q285" i="8"/>
  <c r="Q286" i="8"/>
  <c r="Q287" i="8"/>
  <c r="Q288" i="8"/>
  <c r="Q289" i="8"/>
  <c r="Q290" i="8"/>
  <c r="Q291" i="8"/>
  <c r="Q292" i="8"/>
  <c r="Q293" i="8"/>
  <c r="Q294" i="8"/>
  <c r="Q295" i="8"/>
  <c r="S295" i="8" s="1"/>
  <c r="Q296" i="8"/>
  <c r="Q297" i="8"/>
  <c r="Q298" i="8"/>
  <c r="Q299" i="8"/>
  <c r="Q300" i="8"/>
  <c r="Q301" i="8"/>
  <c r="Q302" i="8"/>
  <c r="Q303" i="8"/>
  <c r="Q304" i="8"/>
  <c r="Q305" i="8"/>
  <c r="Q306" i="8"/>
  <c r="Q307" i="8"/>
  <c r="Q308" i="8"/>
  <c r="Q309" i="8"/>
  <c r="Q310" i="8"/>
  <c r="Q311" i="8"/>
  <c r="Q312" i="8"/>
  <c r="Q313" i="8"/>
  <c r="Q314" i="8"/>
  <c r="Q315" i="8"/>
  <c r="Q316" i="8"/>
  <c r="Q317" i="8"/>
  <c r="Q318" i="8"/>
  <c r="Q319" i="8"/>
  <c r="Q320" i="8"/>
  <c r="Q321" i="8"/>
  <c r="Q322" i="8"/>
  <c r="Q323" i="8"/>
  <c r="S323" i="8" s="1"/>
  <c r="Q324" i="8"/>
  <c r="Q325" i="8"/>
  <c r="Q326" i="8"/>
  <c r="Q327" i="8"/>
  <c r="Q328" i="8"/>
  <c r="Q329" i="8"/>
  <c r="Q330" i="8"/>
  <c r="Q331" i="8"/>
  <c r="Q332" i="8"/>
  <c r="Q333" i="8"/>
  <c r="Q334" i="8"/>
  <c r="Q335" i="8"/>
  <c r="Q336" i="8"/>
  <c r="Q337" i="8"/>
  <c r="S337" i="8" s="1"/>
  <c r="Q338" i="8"/>
  <c r="Q339" i="8"/>
  <c r="Q340" i="8"/>
  <c r="Q341" i="8"/>
  <c r="Q342" i="8"/>
  <c r="Q343" i="8"/>
  <c r="Q344" i="8"/>
  <c r="Q345" i="8"/>
  <c r="Q346" i="8"/>
  <c r="Q347" i="8"/>
  <c r="Q348" i="8"/>
  <c r="Q349" i="8"/>
  <c r="Q350" i="8"/>
  <c r="Q351" i="8"/>
  <c r="S351" i="8" s="1"/>
  <c r="Q352" i="8"/>
  <c r="Q353" i="8"/>
  <c r="Q354" i="8"/>
  <c r="Q355" i="8"/>
  <c r="Q356" i="8"/>
  <c r="Q357" i="8"/>
  <c r="Q358" i="8"/>
  <c r="Q359" i="8"/>
  <c r="Q360" i="8"/>
  <c r="Q361" i="8"/>
  <c r="Q362" i="8"/>
  <c r="Q363" i="8"/>
  <c r="Q364" i="8"/>
  <c r="Q365" i="8"/>
  <c r="Q366" i="8"/>
  <c r="Q367" i="8"/>
  <c r="Q368" i="8"/>
  <c r="Q369" i="8"/>
  <c r="Q370" i="8"/>
  <c r="Q371" i="8"/>
  <c r="Q372" i="8"/>
  <c r="Q373" i="8"/>
  <c r="Q374" i="8"/>
  <c r="Q375" i="8"/>
  <c r="Q376" i="8"/>
  <c r="Q377" i="8"/>
  <c r="Q378" i="8"/>
  <c r="Q379" i="8"/>
  <c r="S379" i="8" s="1"/>
  <c r="Q380" i="8"/>
  <c r="Q381" i="8"/>
  <c r="Q382" i="8"/>
  <c r="Q383" i="8"/>
  <c r="Q384" i="8"/>
  <c r="Q385" i="8"/>
  <c r="Q386" i="8"/>
  <c r="Q387" i="8"/>
  <c r="Q388" i="8"/>
  <c r="Q389" i="8"/>
  <c r="S389" i="8" s="1"/>
  <c r="Q390" i="8"/>
  <c r="Q391" i="8"/>
  <c r="Q392" i="8"/>
  <c r="Q393" i="8"/>
  <c r="S393" i="8" s="1"/>
  <c r="Q394" i="8"/>
  <c r="Q395" i="8"/>
  <c r="Q396" i="8"/>
  <c r="Q397" i="8"/>
  <c r="Q398" i="8"/>
  <c r="Q399" i="8"/>
  <c r="S13" i="8"/>
  <c r="S27" i="8"/>
  <c r="S30" i="8"/>
  <c r="S31" i="8"/>
  <c r="S32" i="8"/>
  <c r="S41" i="8"/>
  <c r="S45" i="8"/>
  <c r="S55" i="8"/>
  <c r="S69" i="8"/>
  <c r="S73" i="8"/>
  <c r="S83" i="8"/>
  <c r="S87" i="8"/>
  <c r="S89" i="8"/>
  <c r="S97" i="8"/>
  <c r="S111" i="8"/>
  <c r="S115" i="8"/>
  <c r="S117" i="8"/>
  <c r="S118" i="8"/>
  <c r="S125" i="8"/>
  <c r="S129" i="8"/>
  <c r="S130" i="8"/>
  <c r="S131" i="8"/>
  <c r="S139" i="8"/>
  <c r="S153" i="8"/>
  <c r="S157" i="8"/>
  <c r="S158" i="8"/>
  <c r="S167" i="8"/>
  <c r="S181" i="8"/>
  <c r="S185" i="8"/>
  <c r="S195" i="8"/>
  <c r="S209" i="8"/>
  <c r="S214" i="8"/>
  <c r="S223" i="8"/>
  <c r="S237" i="8"/>
  <c r="S241" i="8"/>
  <c r="S242" i="8"/>
  <c r="S243" i="8"/>
  <c r="S251" i="8"/>
  <c r="S258" i="8"/>
  <c r="S265" i="8"/>
  <c r="S279" i="8"/>
  <c r="S282" i="8"/>
  <c r="S283" i="8"/>
  <c r="S293" i="8"/>
  <c r="S305" i="8"/>
  <c r="S307" i="8"/>
  <c r="S311" i="8"/>
  <c r="S321" i="8"/>
  <c r="S325" i="8"/>
  <c r="S326" i="8"/>
  <c r="S333" i="8"/>
  <c r="S335" i="8"/>
  <c r="S338" i="8"/>
  <c r="S339" i="8"/>
  <c r="S341" i="8"/>
  <c r="S349" i="8"/>
  <c r="S356" i="8"/>
  <c r="S363" i="8"/>
  <c r="S367" i="8"/>
  <c r="S377" i="8"/>
  <c r="S381" i="8"/>
  <c r="S382" i="8"/>
  <c r="S391" i="8"/>
  <c r="R6" i="8"/>
  <c r="Q6" i="8"/>
  <c r="S7" i="24"/>
  <c r="S8" i="24"/>
  <c r="S9" i="24"/>
  <c r="S10" i="24"/>
  <c r="S11" i="24"/>
  <c r="S12" i="24"/>
  <c r="S13" i="24"/>
  <c r="S14" i="24"/>
  <c r="S15" i="24"/>
  <c r="S16" i="24"/>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S50" i="24"/>
  <c r="S51" i="24"/>
  <c r="S52" i="24"/>
  <c r="S53" i="24"/>
  <c r="S54" i="24"/>
  <c r="S55" i="24"/>
  <c r="S56" i="24"/>
  <c r="S57" i="24"/>
  <c r="S58" i="24"/>
  <c r="S59" i="24"/>
  <c r="S60" i="24"/>
  <c r="S61" i="24"/>
  <c r="S62" i="24"/>
  <c r="S63" i="24"/>
  <c r="S64" i="24"/>
  <c r="S65" i="24"/>
  <c r="S66" i="24"/>
  <c r="S67" i="24"/>
  <c r="S68" i="24"/>
  <c r="S69" i="24"/>
  <c r="S70" i="24"/>
  <c r="S71" i="24"/>
  <c r="S72" i="24"/>
  <c r="S73" i="24"/>
  <c r="S74" i="24"/>
  <c r="S75" i="24"/>
  <c r="S76" i="24"/>
  <c r="S77" i="24"/>
  <c r="S78" i="24"/>
  <c r="S79" i="24"/>
  <c r="S80" i="24"/>
  <c r="S81" i="24"/>
  <c r="S82" i="24"/>
  <c r="S83" i="24"/>
  <c r="S84" i="24"/>
  <c r="S85" i="24"/>
  <c r="S86" i="24"/>
  <c r="S87" i="24"/>
  <c r="S88" i="24"/>
  <c r="S89" i="24"/>
  <c r="S90" i="24"/>
  <c r="S91" i="24"/>
  <c r="S92" i="24"/>
  <c r="S93" i="24"/>
  <c r="S94" i="24"/>
  <c r="S95" i="24"/>
  <c r="S96" i="24"/>
  <c r="S97" i="24"/>
  <c r="S98" i="24"/>
  <c r="S99" i="24"/>
  <c r="S100" i="24"/>
  <c r="S101" i="24"/>
  <c r="S102" i="24"/>
  <c r="S103" i="24"/>
  <c r="S104" i="24"/>
  <c r="S105" i="24"/>
  <c r="S106" i="24"/>
  <c r="S107" i="24"/>
  <c r="S108" i="24"/>
  <c r="S109" i="24"/>
  <c r="S110" i="24"/>
  <c r="S111" i="24"/>
  <c r="S112" i="24"/>
  <c r="S113" i="24"/>
  <c r="S114" i="24"/>
  <c r="S115" i="24"/>
  <c r="S116" i="24"/>
  <c r="S117" i="24"/>
  <c r="S118" i="24"/>
  <c r="S119" i="24"/>
  <c r="S120" i="24"/>
  <c r="S121" i="24"/>
  <c r="S122" i="24"/>
  <c r="S123" i="24"/>
  <c r="S124" i="24"/>
  <c r="S125" i="24"/>
  <c r="S126" i="24"/>
  <c r="S127" i="24"/>
  <c r="S128" i="24"/>
  <c r="S129" i="24"/>
  <c r="S130" i="24"/>
  <c r="S131" i="24"/>
  <c r="S132" i="24"/>
  <c r="S133" i="24"/>
  <c r="S134" i="24"/>
  <c r="S135" i="24"/>
  <c r="S136" i="24"/>
  <c r="S137" i="24"/>
  <c r="S138" i="24"/>
  <c r="S139" i="24"/>
  <c r="S140" i="24"/>
  <c r="S141" i="24"/>
  <c r="S142" i="24"/>
  <c r="S143" i="24"/>
  <c r="S144" i="24"/>
  <c r="S145" i="24"/>
  <c r="S146" i="24"/>
  <c r="S147" i="24"/>
  <c r="S148" i="24"/>
  <c r="S149" i="24"/>
  <c r="S150" i="24"/>
  <c r="S151" i="24"/>
  <c r="S152" i="24"/>
  <c r="S153" i="24"/>
  <c r="S154" i="24"/>
  <c r="S155" i="24"/>
  <c r="S156" i="24"/>
  <c r="S157" i="24"/>
  <c r="S158" i="24"/>
  <c r="S159" i="24"/>
  <c r="S160" i="24"/>
  <c r="S161" i="24"/>
  <c r="S162" i="24"/>
  <c r="S163" i="24"/>
  <c r="S164" i="24"/>
  <c r="S165" i="24"/>
  <c r="S166" i="24"/>
  <c r="S167" i="24"/>
  <c r="S168" i="24"/>
  <c r="S169" i="24"/>
  <c r="S170" i="24"/>
  <c r="S171" i="24"/>
  <c r="S172" i="24"/>
  <c r="S173" i="24"/>
  <c r="S174" i="24"/>
  <c r="S175" i="24"/>
  <c r="S176" i="24"/>
  <c r="S177" i="24"/>
  <c r="S178" i="24"/>
  <c r="S179" i="24"/>
  <c r="S180" i="24"/>
  <c r="S181" i="24"/>
  <c r="S182" i="24"/>
  <c r="S183" i="24"/>
  <c r="S184" i="24"/>
  <c r="S185" i="24"/>
  <c r="S186" i="24"/>
  <c r="S187" i="24"/>
  <c r="S188" i="24"/>
  <c r="S189" i="24"/>
  <c r="S190" i="24"/>
  <c r="S191" i="24"/>
  <c r="S192" i="24"/>
  <c r="S193" i="24"/>
  <c r="S194" i="24"/>
  <c r="S195" i="24"/>
  <c r="S196" i="24"/>
  <c r="S197" i="24"/>
  <c r="S198" i="24"/>
  <c r="S199" i="24"/>
  <c r="S200" i="24"/>
  <c r="S201" i="24"/>
  <c r="S202" i="24"/>
  <c r="S203" i="24"/>
  <c r="S204" i="24"/>
  <c r="S205" i="24"/>
  <c r="S206" i="24"/>
  <c r="S207" i="24"/>
  <c r="S208" i="24"/>
  <c r="S209" i="24"/>
  <c r="S210" i="24"/>
  <c r="S211" i="24"/>
  <c r="S212" i="24"/>
  <c r="S213" i="24"/>
  <c r="S214" i="24"/>
  <c r="S215" i="24"/>
  <c r="S216" i="24"/>
  <c r="S217" i="24"/>
  <c r="S218" i="24"/>
  <c r="S219" i="24"/>
  <c r="S220" i="24"/>
  <c r="S221" i="24"/>
  <c r="S222" i="24"/>
  <c r="S223" i="24"/>
  <c r="S224" i="24"/>
  <c r="S225" i="24"/>
  <c r="S226" i="24"/>
  <c r="S227" i="24"/>
  <c r="S228" i="24"/>
  <c r="S229" i="24"/>
  <c r="S230" i="24"/>
  <c r="S231" i="24"/>
  <c r="S232" i="24"/>
  <c r="S233" i="24"/>
  <c r="S234" i="24"/>
  <c r="S235" i="24"/>
  <c r="S236" i="24"/>
  <c r="S237" i="24"/>
  <c r="S238" i="24"/>
  <c r="S239" i="24"/>
  <c r="S240" i="24"/>
  <c r="S241" i="24"/>
  <c r="S242" i="24"/>
  <c r="S243" i="24"/>
  <c r="S244" i="24"/>
  <c r="S245" i="24"/>
  <c r="S246" i="24"/>
  <c r="S247" i="24"/>
  <c r="S248" i="24"/>
  <c r="S249" i="24"/>
  <c r="S250" i="24"/>
  <c r="S251" i="24"/>
  <c r="S252" i="24"/>
  <c r="S253" i="24"/>
  <c r="S254" i="24"/>
  <c r="S255" i="24"/>
  <c r="S256" i="24"/>
  <c r="S257" i="24"/>
  <c r="S258" i="24"/>
  <c r="S259" i="24"/>
  <c r="S260" i="24"/>
  <c r="S261" i="24"/>
  <c r="S262" i="24"/>
  <c r="S263" i="24"/>
  <c r="S264" i="24"/>
  <c r="S265" i="24"/>
  <c r="S266" i="24"/>
  <c r="S267" i="24"/>
  <c r="S268" i="24"/>
  <c r="S269" i="24"/>
  <c r="S270" i="24"/>
  <c r="S271" i="24"/>
  <c r="S272" i="24"/>
  <c r="S273" i="24"/>
  <c r="S274" i="24"/>
  <c r="S275" i="24"/>
  <c r="S276" i="24"/>
  <c r="S277" i="24"/>
  <c r="S278" i="24"/>
  <c r="S279" i="24"/>
  <c r="S280" i="24"/>
  <c r="S281" i="24"/>
  <c r="S282" i="24"/>
  <c r="S283" i="24"/>
  <c r="S284" i="24"/>
  <c r="S285" i="24"/>
  <c r="S286" i="24"/>
  <c r="S287" i="24"/>
  <c r="S288" i="24"/>
  <c r="S289" i="24"/>
  <c r="S290" i="24"/>
  <c r="S291" i="24"/>
  <c r="S292" i="24"/>
  <c r="S293" i="24"/>
  <c r="S294" i="24"/>
  <c r="S295" i="24"/>
  <c r="S296" i="24"/>
  <c r="S297" i="24"/>
  <c r="S298" i="24"/>
  <c r="S299" i="24"/>
  <c r="S300" i="24"/>
  <c r="S301" i="24"/>
  <c r="S302" i="24"/>
  <c r="S303" i="24"/>
  <c r="S304" i="24"/>
  <c r="S305" i="24"/>
  <c r="S306" i="24"/>
  <c r="S307" i="24"/>
  <c r="S308" i="24"/>
  <c r="S309" i="24"/>
  <c r="S310" i="24"/>
  <c r="S311" i="24"/>
  <c r="S312" i="24"/>
  <c r="S313" i="24"/>
  <c r="S314" i="24"/>
  <c r="S315" i="24"/>
  <c r="S316" i="24"/>
  <c r="S317" i="24"/>
  <c r="S318" i="24"/>
  <c r="S319" i="24"/>
  <c r="S320" i="24"/>
  <c r="S321" i="24"/>
  <c r="S322" i="24"/>
  <c r="S323" i="24"/>
  <c r="S324" i="24"/>
  <c r="S325" i="24"/>
  <c r="S326" i="24"/>
  <c r="S327" i="24"/>
  <c r="S328" i="24"/>
  <c r="S329" i="24"/>
  <c r="S330" i="24"/>
  <c r="S331" i="24"/>
  <c r="S332" i="24"/>
  <c r="S333" i="24"/>
  <c r="S334" i="24"/>
  <c r="S335" i="24"/>
  <c r="S336" i="24"/>
  <c r="S337" i="24"/>
  <c r="S338" i="24"/>
  <c r="S339" i="24"/>
  <c r="S340" i="24"/>
  <c r="S341" i="24"/>
  <c r="S342" i="24"/>
  <c r="S343" i="24"/>
  <c r="S344" i="24"/>
  <c r="S345" i="24"/>
  <c r="S346" i="24"/>
  <c r="S347" i="24"/>
  <c r="S348" i="24"/>
  <c r="S349" i="24"/>
  <c r="S350" i="24"/>
  <c r="S351" i="24"/>
  <c r="S352" i="24"/>
  <c r="S353" i="24"/>
  <c r="S354" i="24"/>
  <c r="S355" i="24"/>
  <c r="S356" i="24"/>
  <c r="S357" i="24"/>
  <c r="S358" i="24"/>
  <c r="S359" i="24"/>
  <c r="S360" i="24"/>
  <c r="S361" i="24"/>
  <c r="S362" i="24"/>
  <c r="S363" i="24"/>
  <c r="S364" i="24"/>
  <c r="S365" i="24"/>
  <c r="S366" i="24"/>
  <c r="S367" i="24"/>
  <c r="S368" i="24"/>
  <c r="S369" i="24"/>
  <c r="S370" i="24"/>
  <c r="S371" i="24"/>
  <c r="S372" i="24"/>
  <c r="S373" i="24"/>
  <c r="S374" i="24"/>
  <c r="S375" i="24"/>
  <c r="S376" i="24"/>
  <c r="S377" i="24"/>
  <c r="S378" i="24"/>
  <c r="S379" i="24"/>
  <c r="S380" i="24"/>
  <c r="S381" i="24"/>
  <c r="S382" i="24"/>
  <c r="S383" i="24"/>
  <c r="S384" i="24"/>
  <c r="S385" i="24"/>
  <c r="S386" i="24"/>
  <c r="S387" i="24"/>
  <c r="S388" i="24"/>
  <c r="S389" i="24"/>
  <c r="S390" i="24"/>
  <c r="S391" i="24"/>
  <c r="S392" i="24"/>
  <c r="S393" i="24"/>
  <c r="S394" i="24"/>
  <c r="S395" i="24"/>
  <c r="S396" i="24"/>
  <c r="S397" i="24"/>
  <c r="R7" i="24"/>
  <c r="R8" i="24"/>
  <c r="R9" i="24"/>
  <c r="R10" i="24"/>
  <c r="R11" i="24"/>
  <c r="R12" i="24"/>
  <c r="R13" i="24"/>
  <c r="R14" i="24"/>
  <c r="R15" i="24"/>
  <c r="R16" i="24"/>
  <c r="R17" i="24"/>
  <c r="R18" i="24"/>
  <c r="R19" i="24"/>
  <c r="R20" i="24"/>
  <c r="R21" i="24"/>
  <c r="R22" i="24"/>
  <c r="R23" i="24"/>
  <c r="R24" i="24"/>
  <c r="R25" i="24"/>
  <c r="R26" i="24"/>
  <c r="R27" i="24"/>
  <c r="R28" i="24"/>
  <c r="R29" i="24"/>
  <c r="R30" i="24"/>
  <c r="R31" i="24"/>
  <c r="R32" i="24"/>
  <c r="R33" i="24"/>
  <c r="R34" i="24"/>
  <c r="R35" i="24"/>
  <c r="R36" i="24"/>
  <c r="R37" i="24"/>
  <c r="R38" i="24"/>
  <c r="R39" i="24"/>
  <c r="R40" i="24"/>
  <c r="R41" i="24"/>
  <c r="R42" i="24"/>
  <c r="R43" i="24"/>
  <c r="R44" i="24"/>
  <c r="R45" i="24"/>
  <c r="R46" i="24"/>
  <c r="R47" i="24"/>
  <c r="R48" i="24"/>
  <c r="R49" i="24"/>
  <c r="R50" i="24"/>
  <c r="R51" i="24"/>
  <c r="R52" i="24"/>
  <c r="R53" i="24"/>
  <c r="R54" i="24"/>
  <c r="R55" i="24"/>
  <c r="R56" i="24"/>
  <c r="R57" i="24"/>
  <c r="R58" i="24"/>
  <c r="R59" i="24"/>
  <c r="R60" i="24"/>
  <c r="R61" i="24"/>
  <c r="R62" i="24"/>
  <c r="R63" i="24"/>
  <c r="R64" i="24"/>
  <c r="R65" i="24"/>
  <c r="R66" i="24"/>
  <c r="R67" i="24"/>
  <c r="R68" i="24"/>
  <c r="R69" i="24"/>
  <c r="R70" i="24"/>
  <c r="R71" i="24"/>
  <c r="R72" i="24"/>
  <c r="R73" i="24"/>
  <c r="R74" i="24"/>
  <c r="R75" i="24"/>
  <c r="R76" i="24"/>
  <c r="R77" i="24"/>
  <c r="R78" i="24"/>
  <c r="R79" i="24"/>
  <c r="R80" i="24"/>
  <c r="R81" i="24"/>
  <c r="R82" i="24"/>
  <c r="R83" i="24"/>
  <c r="R84" i="24"/>
  <c r="R85" i="24"/>
  <c r="R86" i="24"/>
  <c r="R87" i="24"/>
  <c r="R88" i="24"/>
  <c r="R89" i="24"/>
  <c r="R90" i="24"/>
  <c r="R91" i="24"/>
  <c r="R92" i="24"/>
  <c r="R93" i="24"/>
  <c r="R94" i="24"/>
  <c r="R95" i="24"/>
  <c r="R96" i="24"/>
  <c r="R97" i="24"/>
  <c r="R98" i="24"/>
  <c r="R99" i="24"/>
  <c r="R100" i="24"/>
  <c r="R101" i="24"/>
  <c r="R102" i="24"/>
  <c r="R103" i="24"/>
  <c r="R104" i="24"/>
  <c r="R105" i="24"/>
  <c r="R106" i="24"/>
  <c r="R107" i="24"/>
  <c r="R108" i="24"/>
  <c r="R109" i="24"/>
  <c r="R110" i="24"/>
  <c r="R111" i="24"/>
  <c r="R112" i="24"/>
  <c r="R113" i="24"/>
  <c r="R114" i="24"/>
  <c r="R115" i="24"/>
  <c r="R116" i="24"/>
  <c r="R117" i="24"/>
  <c r="R118" i="24"/>
  <c r="R119" i="24"/>
  <c r="R120" i="24"/>
  <c r="R121" i="24"/>
  <c r="R122" i="24"/>
  <c r="R123" i="24"/>
  <c r="R124" i="24"/>
  <c r="R125" i="24"/>
  <c r="R126" i="24"/>
  <c r="R127" i="24"/>
  <c r="R128" i="24"/>
  <c r="R129" i="24"/>
  <c r="R130" i="24"/>
  <c r="R131" i="24"/>
  <c r="R132" i="24"/>
  <c r="R133" i="24"/>
  <c r="R134" i="24"/>
  <c r="R135" i="24"/>
  <c r="R136" i="24"/>
  <c r="R137" i="24"/>
  <c r="R138" i="24"/>
  <c r="R139" i="24"/>
  <c r="R140" i="24"/>
  <c r="R141" i="24"/>
  <c r="R142" i="24"/>
  <c r="R143" i="24"/>
  <c r="R144" i="24"/>
  <c r="R145" i="24"/>
  <c r="R146" i="24"/>
  <c r="R147" i="24"/>
  <c r="R148" i="24"/>
  <c r="R149" i="24"/>
  <c r="R150" i="24"/>
  <c r="R151" i="24"/>
  <c r="R152" i="24"/>
  <c r="R153" i="24"/>
  <c r="R154" i="24"/>
  <c r="R155" i="24"/>
  <c r="R156" i="24"/>
  <c r="R157" i="24"/>
  <c r="R158" i="24"/>
  <c r="R159" i="24"/>
  <c r="R160" i="24"/>
  <c r="R161" i="24"/>
  <c r="R162" i="24"/>
  <c r="R163" i="24"/>
  <c r="R164" i="24"/>
  <c r="R165" i="24"/>
  <c r="R166" i="24"/>
  <c r="R167" i="24"/>
  <c r="R168" i="24"/>
  <c r="R169" i="24"/>
  <c r="R170" i="24"/>
  <c r="R171" i="24"/>
  <c r="R172" i="24"/>
  <c r="R173" i="24"/>
  <c r="R174" i="24"/>
  <c r="R175" i="24"/>
  <c r="R176" i="24"/>
  <c r="R177" i="24"/>
  <c r="R178" i="24"/>
  <c r="R179" i="24"/>
  <c r="R180" i="24"/>
  <c r="R181" i="24"/>
  <c r="R182" i="24"/>
  <c r="R183" i="24"/>
  <c r="R184" i="24"/>
  <c r="R185" i="24"/>
  <c r="R186" i="24"/>
  <c r="R187" i="24"/>
  <c r="R188" i="24"/>
  <c r="R189" i="24"/>
  <c r="R190" i="24"/>
  <c r="R191" i="24"/>
  <c r="R192" i="24"/>
  <c r="R193" i="24"/>
  <c r="R194" i="24"/>
  <c r="R195" i="24"/>
  <c r="R196" i="24"/>
  <c r="R197" i="24"/>
  <c r="R198" i="24"/>
  <c r="R199" i="24"/>
  <c r="R200" i="24"/>
  <c r="R201" i="24"/>
  <c r="R202" i="24"/>
  <c r="R203" i="24"/>
  <c r="R204" i="24"/>
  <c r="R205" i="24"/>
  <c r="R206" i="24"/>
  <c r="R207" i="24"/>
  <c r="R208" i="24"/>
  <c r="R209" i="24"/>
  <c r="R210" i="24"/>
  <c r="R211" i="24"/>
  <c r="R212" i="24"/>
  <c r="R213" i="24"/>
  <c r="R214" i="24"/>
  <c r="R215" i="24"/>
  <c r="R216" i="24"/>
  <c r="R217" i="24"/>
  <c r="R218" i="24"/>
  <c r="R219" i="24"/>
  <c r="R220" i="24"/>
  <c r="R221" i="24"/>
  <c r="R222" i="24"/>
  <c r="R223" i="24"/>
  <c r="R224" i="24"/>
  <c r="R225" i="24"/>
  <c r="R226" i="24"/>
  <c r="R227" i="24"/>
  <c r="R228" i="24"/>
  <c r="R229" i="24"/>
  <c r="R230" i="24"/>
  <c r="R231" i="24"/>
  <c r="R232" i="24"/>
  <c r="R233" i="24"/>
  <c r="R234" i="24"/>
  <c r="R235" i="24"/>
  <c r="R236" i="24"/>
  <c r="R237" i="24"/>
  <c r="R238" i="24"/>
  <c r="R239" i="24"/>
  <c r="R240" i="24"/>
  <c r="R241" i="24"/>
  <c r="R242" i="24"/>
  <c r="R243" i="24"/>
  <c r="R244" i="24"/>
  <c r="R245" i="24"/>
  <c r="R246" i="24"/>
  <c r="R247" i="24"/>
  <c r="R248" i="24"/>
  <c r="R249" i="24"/>
  <c r="R250" i="24"/>
  <c r="R251" i="24"/>
  <c r="R252" i="24"/>
  <c r="R253" i="24"/>
  <c r="R254" i="24"/>
  <c r="R255" i="24"/>
  <c r="R256" i="24"/>
  <c r="R257" i="24"/>
  <c r="R258" i="24"/>
  <c r="R259" i="24"/>
  <c r="R260" i="24"/>
  <c r="R261" i="24"/>
  <c r="R262" i="24"/>
  <c r="R263" i="24"/>
  <c r="R264" i="24"/>
  <c r="R265" i="24"/>
  <c r="R266" i="24"/>
  <c r="R267" i="24"/>
  <c r="R268" i="24"/>
  <c r="R269" i="24"/>
  <c r="R270" i="24"/>
  <c r="R271" i="24"/>
  <c r="R272" i="24"/>
  <c r="R273" i="24"/>
  <c r="R274" i="24"/>
  <c r="R275" i="24"/>
  <c r="R276" i="24"/>
  <c r="R277" i="24"/>
  <c r="R278" i="24"/>
  <c r="R279" i="24"/>
  <c r="R280" i="24"/>
  <c r="R281" i="24"/>
  <c r="R282" i="24"/>
  <c r="R283" i="24"/>
  <c r="R284" i="24"/>
  <c r="R285" i="24"/>
  <c r="R286" i="24"/>
  <c r="R287" i="24"/>
  <c r="R288" i="24"/>
  <c r="R289" i="24"/>
  <c r="R290" i="24"/>
  <c r="R291" i="24"/>
  <c r="R292" i="24"/>
  <c r="R293" i="24"/>
  <c r="R294" i="24"/>
  <c r="R295" i="24"/>
  <c r="R296" i="24"/>
  <c r="R297" i="24"/>
  <c r="R298" i="24"/>
  <c r="R299" i="24"/>
  <c r="R300" i="24"/>
  <c r="R301" i="24"/>
  <c r="R302" i="24"/>
  <c r="R303" i="24"/>
  <c r="R304" i="24"/>
  <c r="R305" i="24"/>
  <c r="R306" i="24"/>
  <c r="R307" i="24"/>
  <c r="R308" i="24"/>
  <c r="R309" i="24"/>
  <c r="R310" i="24"/>
  <c r="R311" i="24"/>
  <c r="R312" i="24"/>
  <c r="R313" i="24"/>
  <c r="R314" i="24"/>
  <c r="R315" i="24"/>
  <c r="R316" i="24"/>
  <c r="R317" i="24"/>
  <c r="R318" i="24"/>
  <c r="R319" i="24"/>
  <c r="R320" i="24"/>
  <c r="R321" i="24"/>
  <c r="R322" i="24"/>
  <c r="R323" i="24"/>
  <c r="R324" i="24"/>
  <c r="R325" i="24"/>
  <c r="R326" i="24"/>
  <c r="R327" i="24"/>
  <c r="R328" i="24"/>
  <c r="R329" i="24"/>
  <c r="R330" i="24"/>
  <c r="R331" i="24"/>
  <c r="R332" i="24"/>
  <c r="R333" i="24"/>
  <c r="R334" i="24"/>
  <c r="R335" i="24"/>
  <c r="R336" i="24"/>
  <c r="R337" i="24"/>
  <c r="R338" i="24"/>
  <c r="R339" i="24"/>
  <c r="R340" i="24"/>
  <c r="R341" i="24"/>
  <c r="R342" i="24"/>
  <c r="R343" i="24"/>
  <c r="R344" i="24"/>
  <c r="R345" i="24"/>
  <c r="R346" i="24"/>
  <c r="R347" i="24"/>
  <c r="R348" i="24"/>
  <c r="R349" i="24"/>
  <c r="R350" i="24"/>
  <c r="R351" i="24"/>
  <c r="R352" i="24"/>
  <c r="R353" i="24"/>
  <c r="R354" i="24"/>
  <c r="R355" i="24"/>
  <c r="R356" i="24"/>
  <c r="R357" i="24"/>
  <c r="R358" i="24"/>
  <c r="R359" i="24"/>
  <c r="R360" i="24"/>
  <c r="R361" i="24"/>
  <c r="R362" i="24"/>
  <c r="R363" i="24"/>
  <c r="R364" i="24"/>
  <c r="R365" i="24"/>
  <c r="R366" i="24"/>
  <c r="R367" i="24"/>
  <c r="R368" i="24"/>
  <c r="R369" i="24"/>
  <c r="R370" i="24"/>
  <c r="R371" i="24"/>
  <c r="R372" i="24"/>
  <c r="R373" i="24"/>
  <c r="R374" i="24"/>
  <c r="R375" i="24"/>
  <c r="R376" i="24"/>
  <c r="R377" i="24"/>
  <c r="R378" i="24"/>
  <c r="R379" i="24"/>
  <c r="R380" i="24"/>
  <c r="R381" i="24"/>
  <c r="R382" i="24"/>
  <c r="R383" i="24"/>
  <c r="R384" i="24"/>
  <c r="R385" i="24"/>
  <c r="R386" i="24"/>
  <c r="R387" i="24"/>
  <c r="R388" i="24"/>
  <c r="R389" i="24"/>
  <c r="R390" i="24"/>
  <c r="R391" i="24"/>
  <c r="R392" i="24"/>
  <c r="R393" i="24"/>
  <c r="R394" i="24"/>
  <c r="R395" i="24"/>
  <c r="R396" i="24"/>
  <c r="R397" i="24"/>
  <c r="Q7" i="24"/>
  <c r="Q8" i="24"/>
  <c r="Q9" i="24"/>
  <c r="Q10" i="24"/>
  <c r="Q11" i="24"/>
  <c r="Q12" i="24"/>
  <c r="Q13" i="24"/>
  <c r="Q14" i="24"/>
  <c r="Q15" i="24"/>
  <c r="Q16" i="24"/>
  <c r="Q17" i="24"/>
  <c r="Q18" i="24"/>
  <c r="Q19" i="24"/>
  <c r="Q20" i="24"/>
  <c r="Q21" i="24"/>
  <c r="Q22" i="24"/>
  <c r="Q23" i="24"/>
  <c r="Q24" i="24"/>
  <c r="Q25" i="24"/>
  <c r="Q26" i="24"/>
  <c r="Q27" i="24"/>
  <c r="Q28" i="24"/>
  <c r="Q29" i="24"/>
  <c r="Q30" i="24"/>
  <c r="Q31" i="24"/>
  <c r="Q32" i="24"/>
  <c r="Q33" i="24"/>
  <c r="Q34" i="24"/>
  <c r="Q35" i="24"/>
  <c r="Q36" i="24"/>
  <c r="Q37" i="24"/>
  <c r="Q38" i="24"/>
  <c r="Q39" i="24"/>
  <c r="Q40" i="24"/>
  <c r="Q41" i="24"/>
  <c r="Q42" i="24"/>
  <c r="Q43" i="24"/>
  <c r="Q44" i="24"/>
  <c r="Q45" i="24"/>
  <c r="Q46" i="24"/>
  <c r="Q47" i="24"/>
  <c r="Q48" i="24"/>
  <c r="Q49" i="24"/>
  <c r="Q50" i="24"/>
  <c r="Q51" i="24"/>
  <c r="Q52" i="24"/>
  <c r="Q53" i="24"/>
  <c r="Q54" i="24"/>
  <c r="Q55" i="24"/>
  <c r="Q56" i="24"/>
  <c r="Q57" i="24"/>
  <c r="Q58" i="24"/>
  <c r="Q59" i="24"/>
  <c r="Q60" i="24"/>
  <c r="Q61" i="24"/>
  <c r="Q62" i="24"/>
  <c r="Q63" i="24"/>
  <c r="Q64" i="24"/>
  <c r="Q65" i="24"/>
  <c r="Q66" i="24"/>
  <c r="Q67" i="24"/>
  <c r="Q68" i="24"/>
  <c r="Q69" i="24"/>
  <c r="Q70" i="24"/>
  <c r="Q71" i="24"/>
  <c r="Q72" i="24"/>
  <c r="Q73" i="24"/>
  <c r="Q74" i="24"/>
  <c r="Q75" i="24"/>
  <c r="Q76" i="24"/>
  <c r="Q77" i="24"/>
  <c r="Q78" i="24"/>
  <c r="Q79" i="24"/>
  <c r="Q80" i="24"/>
  <c r="Q81" i="24"/>
  <c r="Q82" i="24"/>
  <c r="Q83" i="24"/>
  <c r="Q84" i="24"/>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0" i="24"/>
  <c r="Q121" i="24"/>
  <c r="Q122" i="24"/>
  <c r="Q123" i="24"/>
  <c r="Q124" i="24"/>
  <c r="Q125" i="24"/>
  <c r="Q126" i="24"/>
  <c r="Q127" i="24"/>
  <c r="Q128" i="24"/>
  <c r="Q129" i="24"/>
  <c r="Q130" i="24"/>
  <c r="Q131" i="24"/>
  <c r="Q132" i="24"/>
  <c r="Q133" i="24"/>
  <c r="Q134" i="24"/>
  <c r="Q135" i="24"/>
  <c r="Q136" i="24"/>
  <c r="Q137" i="24"/>
  <c r="Q138" i="24"/>
  <c r="Q139" i="24"/>
  <c r="Q140" i="24"/>
  <c r="Q141" i="24"/>
  <c r="Q142" i="24"/>
  <c r="Q143" i="24"/>
  <c r="Q144" i="24"/>
  <c r="Q145" i="24"/>
  <c r="Q146" i="24"/>
  <c r="Q147" i="24"/>
  <c r="Q148" i="24"/>
  <c r="Q149" i="24"/>
  <c r="Q150" i="24"/>
  <c r="Q151" i="24"/>
  <c r="Q152" i="24"/>
  <c r="Q153" i="24"/>
  <c r="Q154" i="24"/>
  <c r="Q155" i="24"/>
  <c r="Q156" i="24"/>
  <c r="Q157" i="24"/>
  <c r="Q158" i="24"/>
  <c r="Q159" i="24"/>
  <c r="Q160" i="24"/>
  <c r="Q161" i="24"/>
  <c r="Q162" i="24"/>
  <c r="Q163" i="24"/>
  <c r="Q164" i="24"/>
  <c r="Q165" i="24"/>
  <c r="Q166" i="24"/>
  <c r="Q167" i="24"/>
  <c r="Q168" i="24"/>
  <c r="Q169" i="24"/>
  <c r="Q170" i="24"/>
  <c r="Q171" i="24"/>
  <c r="Q172" i="24"/>
  <c r="Q173" i="24"/>
  <c r="Q174" i="24"/>
  <c r="Q175" i="24"/>
  <c r="Q176" i="24"/>
  <c r="Q177" i="24"/>
  <c r="Q178" i="24"/>
  <c r="Q179" i="24"/>
  <c r="Q180" i="24"/>
  <c r="Q181" i="24"/>
  <c r="Q182" i="24"/>
  <c r="Q183" i="24"/>
  <c r="Q184" i="24"/>
  <c r="Q185" i="24"/>
  <c r="Q186" i="24"/>
  <c r="Q187" i="24"/>
  <c r="Q188" i="24"/>
  <c r="Q189" i="24"/>
  <c r="Q190" i="24"/>
  <c r="Q191" i="24"/>
  <c r="Q192" i="24"/>
  <c r="Q193" i="24"/>
  <c r="Q194" i="24"/>
  <c r="Q195" i="24"/>
  <c r="Q196" i="24"/>
  <c r="Q197" i="24"/>
  <c r="Q198" i="24"/>
  <c r="Q199" i="24"/>
  <c r="Q200" i="24"/>
  <c r="Q201" i="24"/>
  <c r="Q202" i="24"/>
  <c r="Q203" i="24"/>
  <c r="Q204" i="24"/>
  <c r="Q205" i="24"/>
  <c r="Q206" i="24"/>
  <c r="Q207" i="24"/>
  <c r="Q208" i="24"/>
  <c r="Q209" i="24"/>
  <c r="Q210" i="24"/>
  <c r="Q211" i="24"/>
  <c r="Q212" i="24"/>
  <c r="Q213" i="24"/>
  <c r="Q214" i="24"/>
  <c r="Q215" i="24"/>
  <c r="Q216" i="24"/>
  <c r="Q217" i="24"/>
  <c r="Q218" i="24"/>
  <c r="Q219" i="24"/>
  <c r="Q220" i="24"/>
  <c r="Q221" i="24"/>
  <c r="Q222" i="24"/>
  <c r="Q223" i="24"/>
  <c r="Q224" i="24"/>
  <c r="Q225" i="24"/>
  <c r="Q226" i="24"/>
  <c r="Q227" i="24"/>
  <c r="Q228" i="24"/>
  <c r="Q229" i="24"/>
  <c r="Q230" i="24"/>
  <c r="Q231" i="24"/>
  <c r="Q232" i="24"/>
  <c r="Q233" i="24"/>
  <c r="Q234" i="24"/>
  <c r="Q235" i="24"/>
  <c r="Q236" i="24"/>
  <c r="Q237" i="24"/>
  <c r="Q238" i="24"/>
  <c r="Q239" i="24"/>
  <c r="Q240" i="24"/>
  <c r="Q241" i="24"/>
  <c r="Q242" i="24"/>
  <c r="Q243" i="24"/>
  <c r="Q244" i="24"/>
  <c r="Q245" i="24"/>
  <c r="Q246" i="24"/>
  <c r="Q247" i="24"/>
  <c r="Q248" i="24"/>
  <c r="Q249" i="24"/>
  <c r="Q250" i="24"/>
  <c r="Q251" i="24"/>
  <c r="Q252" i="24"/>
  <c r="Q253" i="24"/>
  <c r="Q254" i="24"/>
  <c r="Q255" i="24"/>
  <c r="Q256" i="24"/>
  <c r="Q257" i="24"/>
  <c r="Q258" i="24"/>
  <c r="Q259" i="24"/>
  <c r="Q260" i="24"/>
  <c r="Q261" i="24"/>
  <c r="Q262" i="24"/>
  <c r="Q263" i="24"/>
  <c r="Q264" i="24"/>
  <c r="Q265" i="24"/>
  <c r="Q266" i="24"/>
  <c r="Q267" i="24"/>
  <c r="Q268" i="24"/>
  <c r="Q269" i="24"/>
  <c r="Q270" i="24"/>
  <c r="Q271" i="24"/>
  <c r="Q272" i="24"/>
  <c r="Q273" i="24"/>
  <c r="Q274" i="24"/>
  <c r="Q275" i="24"/>
  <c r="Q276" i="24"/>
  <c r="Q277" i="24"/>
  <c r="Q278" i="24"/>
  <c r="Q279" i="24"/>
  <c r="Q280" i="24"/>
  <c r="Q281" i="24"/>
  <c r="Q282" i="24"/>
  <c r="Q283" i="24"/>
  <c r="Q284" i="24"/>
  <c r="Q285" i="24"/>
  <c r="Q286" i="24"/>
  <c r="Q287" i="24"/>
  <c r="Q288" i="24"/>
  <c r="Q289" i="24"/>
  <c r="Q290" i="24"/>
  <c r="Q291" i="24"/>
  <c r="Q292" i="24"/>
  <c r="Q293" i="24"/>
  <c r="Q294" i="24"/>
  <c r="Q295" i="24"/>
  <c r="Q296" i="24"/>
  <c r="Q297" i="24"/>
  <c r="Q298" i="24"/>
  <c r="Q299" i="24"/>
  <c r="Q300" i="24"/>
  <c r="Q301" i="24"/>
  <c r="Q302" i="24"/>
  <c r="Q303" i="24"/>
  <c r="Q304" i="24"/>
  <c r="Q305" i="24"/>
  <c r="Q306" i="24"/>
  <c r="Q307" i="24"/>
  <c r="Q308" i="24"/>
  <c r="Q309" i="24"/>
  <c r="Q310" i="24"/>
  <c r="Q311" i="24"/>
  <c r="Q312" i="24"/>
  <c r="Q313" i="24"/>
  <c r="Q314" i="24"/>
  <c r="Q315" i="24"/>
  <c r="Q316" i="24"/>
  <c r="Q317" i="24"/>
  <c r="Q318" i="24"/>
  <c r="Q319" i="24"/>
  <c r="Q320" i="24"/>
  <c r="Q321" i="24"/>
  <c r="Q322" i="24"/>
  <c r="Q323" i="24"/>
  <c r="Q324" i="24"/>
  <c r="Q325" i="24"/>
  <c r="Q326" i="24"/>
  <c r="Q327" i="24"/>
  <c r="Q328" i="24"/>
  <c r="Q329" i="24"/>
  <c r="Q330" i="24"/>
  <c r="Q331" i="24"/>
  <c r="Q332" i="24"/>
  <c r="Q333" i="24"/>
  <c r="Q334" i="24"/>
  <c r="Q335" i="24"/>
  <c r="Q336" i="24"/>
  <c r="Q337" i="24"/>
  <c r="Q338" i="24"/>
  <c r="Q339" i="24"/>
  <c r="Q340" i="24"/>
  <c r="Q341" i="24"/>
  <c r="Q342" i="24"/>
  <c r="Q343" i="24"/>
  <c r="Q344" i="24"/>
  <c r="Q345" i="24"/>
  <c r="Q346" i="24"/>
  <c r="Q347" i="24"/>
  <c r="Q348" i="24"/>
  <c r="Q349" i="24"/>
  <c r="Q350" i="24"/>
  <c r="Q351" i="24"/>
  <c r="Q352" i="24"/>
  <c r="Q353" i="24"/>
  <c r="Q354" i="24"/>
  <c r="Q355" i="24"/>
  <c r="Q356" i="24"/>
  <c r="Q357" i="24"/>
  <c r="Q358" i="24"/>
  <c r="Q359" i="24"/>
  <c r="Q360" i="24"/>
  <c r="Q361" i="24"/>
  <c r="Q362" i="24"/>
  <c r="Q363" i="24"/>
  <c r="Q364" i="24"/>
  <c r="Q365" i="24"/>
  <c r="Q366" i="24"/>
  <c r="Q367" i="24"/>
  <c r="Q368" i="24"/>
  <c r="Q369" i="24"/>
  <c r="Q370" i="24"/>
  <c r="Q371" i="24"/>
  <c r="Q372" i="24"/>
  <c r="Q373" i="24"/>
  <c r="Q374" i="24"/>
  <c r="Q375" i="24"/>
  <c r="Q376" i="24"/>
  <c r="Q377" i="24"/>
  <c r="Q378" i="24"/>
  <c r="Q379" i="24"/>
  <c r="Q380" i="24"/>
  <c r="Q381" i="24"/>
  <c r="Q382" i="24"/>
  <c r="Q383" i="24"/>
  <c r="Q384" i="24"/>
  <c r="Q385" i="24"/>
  <c r="Q386" i="24"/>
  <c r="Q387" i="24"/>
  <c r="Q388" i="24"/>
  <c r="Q389" i="24"/>
  <c r="Q390" i="24"/>
  <c r="Q391" i="24"/>
  <c r="Q392" i="24"/>
  <c r="Q393" i="24"/>
  <c r="Q394" i="24"/>
  <c r="Q395" i="24"/>
  <c r="Q396" i="24"/>
  <c r="Q397" i="24"/>
  <c r="S6" i="7"/>
  <c r="S7" i="7"/>
  <c r="S8" i="7"/>
  <c r="S9" i="7"/>
  <c r="S10"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R6" i="7"/>
  <c r="R7" i="7"/>
  <c r="R8" i="7"/>
  <c r="R9" i="7"/>
  <c r="R10" i="7"/>
  <c r="R11" i="7"/>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R202" i="7"/>
  <c r="R203" i="7"/>
  <c r="R204" i="7"/>
  <c r="R205" i="7"/>
  <c r="R206" i="7"/>
  <c r="R207" i="7"/>
  <c r="R208" i="7"/>
  <c r="R209" i="7"/>
  <c r="R210" i="7"/>
  <c r="R211" i="7"/>
  <c r="R212" i="7"/>
  <c r="R213" i="7"/>
  <c r="R214" i="7"/>
  <c r="R215" i="7"/>
  <c r="R216" i="7"/>
  <c r="R217"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R249" i="7"/>
  <c r="R250" i="7"/>
  <c r="R251" i="7"/>
  <c r="R252" i="7"/>
  <c r="R253" i="7"/>
  <c r="R254" i="7"/>
  <c r="R255" i="7"/>
  <c r="R256" i="7"/>
  <c r="R257" i="7"/>
  <c r="R258" i="7"/>
  <c r="R259" i="7"/>
  <c r="R260" i="7"/>
  <c r="R261" i="7"/>
  <c r="R262" i="7"/>
  <c r="R263" i="7"/>
  <c r="R264" i="7"/>
  <c r="R265" i="7"/>
  <c r="R266" i="7"/>
  <c r="R267" i="7"/>
  <c r="R268" i="7"/>
  <c r="R269" i="7"/>
  <c r="R270" i="7"/>
  <c r="R271" i="7"/>
  <c r="R272" i="7"/>
  <c r="R273" i="7"/>
  <c r="R274" i="7"/>
  <c r="R275" i="7"/>
  <c r="R276" i="7"/>
  <c r="R277" i="7"/>
  <c r="R278" i="7"/>
  <c r="R279" i="7"/>
  <c r="R280" i="7"/>
  <c r="R281" i="7"/>
  <c r="R282" i="7"/>
  <c r="R283" i="7"/>
  <c r="R284" i="7"/>
  <c r="R285" i="7"/>
  <c r="R286" i="7"/>
  <c r="R287" i="7"/>
  <c r="R288" i="7"/>
  <c r="R289" i="7"/>
  <c r="R290" i="7"/>
  <c r="R291" i="7"/>
  <c r="R292" i="7"/>
  <c r="R293" i="7"/>
  <c r="R294" i="7"/>
  <c r="R295" i="7"/>
  <c r="R296" i="7"/>
  <c r="R297" i="7"/>
  <c r="R298" i="7"/>
  <c r="R299" i="7"/>
  <c r="R300" i="7"/>
  <c r="R301" i="7"/>
  <c r="R302" i="7"/>
  <c r="R303" i="7"/>
  <c r="R304" i="7"/>
  <c r="R305" i="7"/>
  <c r="R306" i="7"/>
  <c r="R307" i="7"/>
  <c r="R308" i="7"/>
  <c r="R309" i="7"/>
  <c r="R310" i="7"/>
  <c r="R311" i="7"/>
  <c r="R312" i="7"/>
  <c r="R313" i="7"/>
  <c r="R314" i="7"/>
  <c r="R315" i="7"/>
  <c r="R316" i="7"/>
  <c r="R317" i="7"/>
  <c r="R318" i="7"/>
  <c r="R319" i="7"/>
  <c r="R320" i="7"/>
  <c r="R321" i="7"/>
  <c r="R322" i="7"/>
  <c r="R323" i="7"/>
  <c r="R324" i="7"/>
  <c r="R325" i="7"/>
  <c r="R326" i="7"/>
  <c r="R327" i="7"/>
  <c r="R328" i="7"/>
  <c r="R329" i="7"/>
  <c r="R330" i="7"/>
  <c r="R331" i="7"/>
  <c r="R332" i="7"/>
  <c r="R333" i="7"/>
  <c r="R334" i="7"/>
  <c r="R335" i="7"/>
  <c r="R336" i="7"/>
  <c r="R337" i="7"/>
  <c r="R338" i="7"/>
  <c r="R339" i="7"/>
  <c r="R340" i="7"/>
  <c r="R341" i="7"/>
  <c r="R342" i="7"/>
  <c r="R343" i="7"/>
  <c r="R344" i="7"/>
  <c r="R345" i="7"/>
  <c r="R346" i="7"/>
  <c r="R347" i="7"/>
  <c r="R348" i="7"/>
  <c r="R349" i="7"/>
  <c r="R350" i="7"/>
  <c r="R351" i="7"/>
  <c r="R352" i="7"/>
  <c r="R353" i="7"/>
  <c r="R354" i="7"/>
  <c r="R355" i="7"/>
  <c r="R356" i="7"/>
  <c r="R357" i="7"/>
  <c r="R358" i="7"/>
  <c r="R359" i="7"/>
  <c r="R360" i="7"/>
  <c r="R361" i="7"/>
  <c r="R362" i="7"/>
  <c r="R363" i="7"/>
  <c r="R364" i="7"/>
  <c r="R365" i="7"/>
  <c r="R366" i="7"/>
  <c r="R367" i="7"/>
  <c r="R368" i="7"/>
  <c r="R369" i="7"/>
  <c r="R370" i="7"/>
  <c r="R371" i="7"/>
  <c r="R372" i="7"/>
  <c r="R373" i="7"/>
  <c r="R374" i="7"/>
  <c r="R375" i="7"/>
  <c r="R376" i="7"/>
  <c r="R377" i="7"/>
  <c r="R378" i="7"/>
  <c r="R379" i="7"/>
  <c r="R380" i="7"/>
  <c r="R381" i="7"/>
  <c r="R382" i="7"/>
  <c r="R383" i="7"/>
  <c r="R384" i="7"/>
  <c r="R385" i="7"/>
  <c r="R386" i="7"/>
  <c r="R387" i="7"/>
  <c r="R388" i="7"/>
  <c r="R389" i="7"/>
  <c r="R390" i="7"/>
  <c r="R391" i="7"/>
  <c r="R392" i="7"/>
  <c r="R393" i="7"/>
  <c r="R394" i="7"/>
  <c r="R395" i="7"/>
  <c r="R396" i="7"/>
  <c r="R397" i="7"/>
  <c r="R398"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140" i="7"/>
  <c r="Q141" i="7"/>
  <c r="Q142" i="7"/>
  <c r="Q143" i="7"/>
  <c r="Q144" i="7"/>
  <c r="Q145" i="7"/>
  <c r="Q146" i="7"/>
  <c r="Q147" i="7"/>
  <c r="Q148" i="7"/>
  <c r="Q149" i="7"/>
  <c r="Q150" i="7"/>
  <c r="Q151" i="7"/>
  <c r="Q152" i="7"/>
  <c r="Q153" i="7"/>
  <c r="Q154" i="7"/>
  <c r="Q155" i="7"/>
  <c r="Q156" i="7"/>
  <c r="Q157" i="7"/>
  <c r="Q158" i="7"/>
  <c r="Q159" i="7"/>
  <c r="Q160" i="7"/>
  <c r="Q161"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Q202" i="7"/>
  <c r="Q203" i="7"/>
  <c r="Q204" i="7"/>
  <c r="Q205" i="7"/>
  <c r="Q206" i="7"/>
  <c r="Q207" i="7"/>
  <c r="Q208" i="7"/>
  <c r="Q209" i="7"/>
  <c r="Q210" i="7"/>
  <c r="Q211" i="7"/>
  <c r="Q212" i="7"/>
  <c r="Q213" i="7"/>
  <c r="Q214" i="7"/>
  <c r="Q215" i="7"/>
  <c r="Q216" i="7"/>
  <c r="Q217" i="7"/>
  <c r="Q218" i="7"/>
  <c r="Q219" i="7"/>
  <c r="Q220" i="7"/>
  <c r="Q221" i="7"/>
  <c r="Q222" i="7"/>
  <c r="Q223" i="7"/>
  <c r="Q224" i="7"/>
  <c r="Q225" i="7"/>
  <c r="Q226" i="7"/>
  <c r="Q227" i="7"/>
  <c r="Q228" i="7"/>
  <c r="Q229" i="7"/>
  <c r="Q230" i="7"/>
  <c r="Q231" i="7"/>
  <c r="Q232" i="7"/>
  <c r="Q233" i="7"/>
  <c r="Q234" i="7"/>
  <c r="Q235" i="7"/>
  <c r="Q236" i="7"/>
  <c r="Q237" i="7"/>
  <c r="Q238" i="7"/>
  <c r="Q239" i="7"/>
  <c r="Q240" i="7"/>
  <c r="Q241" i="7"/>
  <c r="Q242" i="7"/>
  <c r="Q243" i="7"/>
  <c r="Q244" i="7"/>
  <c r="Q245" i="7"/>
  <c r="Q246" i="7"/>
  <c r="Q247" i="7"/>
  <c r="Q248" i="7"/>
  <c r="Q249" i="7"/>
  <c r="Q250" i="7"/>
  <c r="Q251" i="7"/>
  <c r="Q252" i="7"/>
  <c r="Q253" i="7"/>
  <c r="Q254" i="7"/>
  <c r="Q255" i="7"/>
  <c r="Q256" i="7"/>
  <c r="Q257" i="7"/>
  <c r="Q258" i="7"/>
  <c r="Q259" i="7"/>
  <c r="Q260" i="7"/>
  <c r="Q261" i="7"/>
  <c r="Q262" i="7"/>
  <c r="Q263" i="7"/>
  <c r="Q264" i="7"/>
  <c r="Q265" i="7"/>
  <c r="Q266" i="7"/>
  <c r="Q267" i="7"/>
  <c r="Q268" i="7"/>
  <c r="Q269" i="7"/>
  <c r="Q270" i="7"/>
  <c r="Q271" i="7"/>
  <c r="Q272" i="7"/>
  <c r="Q273" i="7"/>
  <c r="Q274" i="7"/>
  <c r="Q275" i="7"/>
  <c r="Q276" i="7"/>
  <c r="Q277" i="7"/>
  <c r="Q278" i="7"/>
  <c r="Q279" i="7"/>
  <c r="Q280" i="7"/>
  <c r="Q281" i="7"/>
  <c r="Q282" i="7"/>
  <c r="Q283" i="7"/>
  <c r="Q284" i="7"/>
  <c r="Q285" i="7"/>
  <c r="Q286" i="7"/>
  <c r="Q287" i="7"/>
  <c r="Q288" i="7"/>
  <c r="Q289" i="7"/>
  <c r="Q290" i="7"/>
  <c r="Q291" i="7"/>
  <c r="Q292" i="7"/>
  <c r="Q293" i="7"/>
  <c r="Q294" i="7"/>
  <c r="Q295" i="7"/>
  <c r="Q296" i="7"/>
  <c r="Q297" i="7"/>
  <c r="Q298" i="7"/>
  <c r="Q299" i="7"/>
  <c r="Q300" i="7"/>
  <c r="Q301" i="7"/>
  <c r="Q302" i="7"/>
  <c r="Q303" i="7"/>
  <c r="Q304" i="7"/>
  <c r="Q305" i="7"/>
  <c r="Q306" i="7"/>
  <c r="Q307" i="7"/>
  <c r="Q308" i="7"/>
  <c r="Q309" i="7"/>
  <c r="Q310" i="7"/>
  <c r="Q311" i="7"/>
  <c r="Q312" i="7"/>
  <c r="Q313" i="7"/>
  <c r="Q314" i="7"/>
  <c r="Q315" i="7"/>
  <c r="Q316" i="7"/>
  <c r="Q317" i="7"/>
  <c r="Q318" i="7"/>
  <c r="Q319" i="7"/>
  <c r="Q320" i="7"/>
  <c r="Q321" i="7"/>
  <c r="Q322" i="7"/>
  <c r="Q323" i="7"/>
  <c r="Q324" i="7"/>
  <c r="Q325" i="7"/>
  <c r="Q326" i="7"/>
  <c r="Q327" i="7"/>
  <c r="Q328" i="7"/>
  <c r="Q329" i="7"/>
  <c r="Q330" i="7"/>
  <c r="Q331" i="7"/>
  <c r="Q332" i="7"/>
  <c r="Q333" i="7"/>
  <c r="Q334" i="7"/>
  <c r="Q335" i="7"/>
  <c r="Q336" i="7"/>
  <c r="Q337" i="7"/>
  <c r="Q338" i="7"/>
  <c r="Q339" i="7"/>
  <c r="Q340" i="7"/>
  <c r="Q341" i="7"/>
  <c r="Q342" i="7"/>
  <c r="Q343" i="7"/>
  <c r="Q344" i="7"/>
  <c r="Q345" i="7"/>
  <c r="Q346" i="7"/>
  <c r="Q347" i="7"/>
  <c r="Q348" i="7"/>
  <c r="Q349" i="7"/>
  <c r="Q350" i="7"/>
  <c r="Q351" i="7"/>
  <c r="Q352" i="7"/>
  <c r="Q353" i="7"/>
  <c r="Q354" i="7"/>
  <c r="Q355" i="7"/>
  <c r="Q356" i="7"/>
  <c r="Q357" i="7"/>
  <c r="Q358" i="7"/>
  <c r="Q359" i="7"/>
  <c r="Q360" i="7"/>
  <c r="Q361" i="7"/>
  <c r="Q362" i="7"/>
  <c r="Q363" i="7"/>
  <c r="Q364" i="7"/>
  <c r="Q365" i="7"/>
  <c r="Q366" i="7"/>
  <c r="Q367" i="7"/>
  <c r="Q368" i="7"/>
  <c r="Q369" i="7"/>
  <c r="Q370" i="7"/>
  <c r="Q371" i="7"/>
  <c r="Q372" i="7"/>
  <c r="Q373" i="7"/>
  <c r="Q374" i="7"/>
  <c r="Q375" i="7"/>
  <c r="Q376" i="7"/>
  <c r="Q377" i="7"/>
  <c r="Q378" i="7"/>
  <c r="Q379" i="7"/>
  <c r="Q380" i="7"/>
  <c r="Q381" i="7"/>
  <c r="Q382" i="7"/>
  <c r="Q383" i="7"/>
  <c r="Q384" i="7"/>
  <c r="Q385" i="7"/>
  <c r="Q386" i="7"/>
  <c r="Q387" i="7"/>
  <c r="Q388" i="7"/>
  <c r="Q389" i="7"/>
  <c r="Q390" i="7"/>
  <c r="Q391" i="7"/>
  <c r="Q392" i="7"/>
  <c r="Q393" i="7"/>
  <c r="Q394" i="7"/>
  <c r="Q395" i="7"/>
  <c r="Q396" i="7"/>
  <c r="Q397" i="7"/>
  <c r="Q398" i="7"/>
  <c r="S90" i="8" l="1"/>
  <c r="S397" i="8"/>
  <c r="S383" i="8"/>
  <c r="S327" i="8"/>
  <c r="S285" i="8"/>
  <c r="S215" i="8"/>
  <c r="S159" i="8"/>
  <c r="S61" i="8"/>
  <c r="S281" i="8"/>
  <c r="S155" i="8"/>
  <c r="S182" i="8"/>
  <c r="S42" i="8"/>
  <c r="S62" i="8"/>
  <c r="S375" i="8"/>
  <c r="S361" i="8"/>
  <c r="S277" i="8"/>
  <c r="S235" i="8"/>
  <c r="S123" i="8"/>
  <c r="S81" i="8"/>
  <c r="S39" i="8"/>
  <c r="S11" i="8"/>
  <c r="S390" i="8"/>
  <c r="S222" i="8"/>
  <c r="S194" i="8"/>
  <c r="S96" i="8"/>
  <c r="S68" i="8"/>
  <c r="S98" i="8"/>
  <c r="S300" i="8"/>
  <c r="S365" i="8"/>
  <c r="S309" i="8"/>
  <c r="S183" i="8"/>
  <c r="S99" i="8"/>
  <c r="S71" i="8"/>
  <c r="S29" i="8"/>
  <c r="S56" i="25"/>
  <c r="S392" i="8"/>
  <c r="S364" i="8"/>
  <c r="S336" i="8"/>
  <c r="S308" i="8"/>
  <c r="S294" i="8"/>
  <c r="S266" i="8"/>
  <c r="S252" i="8"/>
  <c r="S224" i="8"/>
  <c r="S196" i="8"/>
  <c r="S168" i="8"/>
  <c r="S140" i="8"/>
  <c r="S126" i="8"/>
  <c r="S84" i="8"/>
  <c r="S56" i="8"/>
  <c r="S14" i="8"/>
  <c r="S380" i="8"/>
  <c r="S352" i="8"/>
  <c r="S310" i="8"/>
  <c r="S296" i="8"/>
  <c r="S254" i="8"/>
  <c r="S226" i="8"/>
  <c r="S198" i="8"/>
  <c r="S170" i="8"/>
  <c r="S156" i="8"/>
  <c r="S128" i="8"/>
  <c r="S100" i="8"/>
  <c r="S72" i="8"/>
  <c r="S44" i="8"/>
  <c r="S16" i="8"/>
  <c r="S368" i="8"/>
  <c r="S340" i="8"/>
  <c r="S298" i="8"/>
  <c r="S284" i="8"/>
  <c r="S256" i="8"/>
  <c r="S200" i="8"/>
  <c r="S172" i="8"/>
  <c r="S144" i="8"/>
  <c r="S116" i="8"/>
  <c r="S88" i="8"/>
  <c r="S74" i="8"/>
  <c r="S46" i="8"/>
  <c r="S18" i="8"/>
  <c r="S395" i="8"/>
  <c r="S353" i="8"/>
  <c r="S297" i="8"/>
  <c r="S255" i="8"/>
  <c r="S227" i="8"/>
  <c r="S213" i="8"/>
  <c r="S199" i="8"/>
  <c r="S171" i="8"/>
  <c r="S143" i="8"/>
  <c r="S101" i="8"/>
  <c r="S59" i="8"/>
  <c r="S17" i="8"/>
  <c r="S376" i="8"/>
  <c r="S334" i="8"/>
  <c r="S278" i="8"/>
  <c r="S236" i="8"/>
  <c r="S166" i="8"/>
  <c r="S124" i="8"/>
  <c r="S82" i="8"/>
  <c r="S40" i="8"/>
  <c r="S12" i="8"/>
  <c r="S378" i="8"/>
  <c r="S350" i="8"/>
  <c r="S322" i="8"/>
  <c r="S280" i="8"/>
  <c r="S238" i="8"/>
  <c r="S210" i="8"/>
  <c r="S154" i="8"/>
  <c r="S112" i="8"/>
  <c r="S70" i="8"/>
  <c r="S28" i="8"/>
  <c r="S394" i="8"/>
  <c r="S366" i="8"/>
  <c r="S324" i="8"/>
  <c r="S268" i="8"/>
  <c r="S240" i="8"/>
  <c r="S212" i="8"/>
  <c r="S184" i="8"/>
  <c r="S142" i="8"/>
  <c r="S114" i="8"/>
  <c r="S86" i="8"/>
  <c r="S58" i="8"/>
  <c r="S396" i="8"/>
  <c r="S354" i="8"/>
  <c r="S312" i="8"/>
  <c r="S228" i="8"/>
  <c r="S186" i="8"/>
  <c r="S102" i="8"/>
  <c r="S60" i="8"/>
  <c r="S386" i="8"/>
  <c r="S372" i="8"/>
  <c r="S358" i="8"/>
  <c r="S344" i="8"/>
  <c r="S330" i="8"/>
  <c r="S316" i="8"/>
  <c r="S302" i="8"/>
  <c r="S288" i="8"/>
  <c r="S274" i="8"/>
  <c r="S260" i="8"/>
  <c r="S246" i="8"/>
  <c r="S232" i="8"/>
  <c r="S218" i="8"/>
  <c r="S204" i="8"/>
  <c r="S190" i="8"/>
  <c r="S176" i="8"/>
  <c r="S162" i="8"/>
  <c r="S148" i="8"/>
  <c r="S134" i="8"/>
  <c r="S120" i="8"/>
  <c r="S106" i="8"/>
  <c r="S92" i="8"/>
  <c r="S78" i="8"/>
  <c r="S64" i="8"/>
  <c r="S50" i="8"/>
  <c r="S36" i="8"/>
  <c r="S22" i="8"/>
  <c r="S8" i="8"/>
  <c r="S362" i="8"/>
  <c r="S348" i="8"/>
  <c r="S320" i="8"/>
  <c r="S306" i="8"/>
  <c r="S292" i="8"/>
  <c r="S264" i="8"/>
  <c r="S250" i="8"/>
  <c r="S208" i="8"/>
  <c r="S180" i="8"/>
  <c r="S152" i="8"/>
  <c r="S138" i="8"/>
  <c r="S110" i="8"/>
  <c r="S54" i="8"/>
  <c r="S26" i="8"/>
  <c r="S399" i="8"/>
  <c r="S385" i="8"/>
  <c r="S371" i="8"/>
  <c r="S357" i="8"/>
  <c r="S343" i="8"/>
  <c r="D45" i="1" s="1"/>
  <c r="S329" i="8"/>
  <c r="S315" i="8"/>
  <c r="S301" i="8"/>
  <c r="S287" i="8"/>
  <c r="S273" i="8"/>
  <c r="S259" i="8"/>
  <c r="S245" i="8"/>
  <c r="S231" i="8"/>
  <c r="S217" i="8"/>
  <c r="S203" i="8"/>
  <c r="S189" i="8"/>
  <c r="S175" i="8"/>
  <c r="S161" i="8"/>
  <c r="S147" i="8"/>
  <c r="S133" i="8"/>
  <c r="S119" i="8"/>
  <c r="S105" i="8"/>
  <c r="S91" i="8"/>
  <c r="S77" i="8"/>
  <c r="S63" i="8"/>
  <c r="S49" i="8"/>
  <c r="S35" i="8"/>
  <c r="S21" i="8"/>
  <c r="S7" i="8"/>
  <c r="S347" i="8"/>
  <c r="S319" i="8"/>
  <c r="S291" i="8"/>
  <c r="S263" i="8"/>
  <c r="S207" i="8"/>
  <c r="S193" i="8"/>
  <c r="S179" i="8"/>
  <c r="S165" i="8"/>
  <c r="S151" i="8"/>
  <c r="S137" i="8"/>
  <c r="S109" i="8"/>
  <c r="S95" i="8"/>
  <c r="S67" i="8"/>
  <c r="S53" i="8"/>
  <c r="S25" i="8"/>
  <c r="S398" i="8"/>
  <c r="S384" i="8"/>
  <c r="S370" i="8"/>
  <c r="S342" i="8"/>
  <c r="S328" i="8"/>
  <c r="S314" i="8"/>
  <c r="S286" i="8"/>
  <c r="S272" i="8"/>
  <c r="S244" i="8"/>
  <c r="S230" i="8"/>
  <c r="S216" i="8"/>
  <c r="S202" i="8"/>
  <c r="S188" i="8"/>
  <c r="S174" i="8"/>
  <c r="S160" i="8"/>
  <c r="S146" i="8"/>
  <c r="S132" i="8"/>
  <c r="S104" i="8"/>
  <c r="S76" i="8"/>
  <c r="S48" i="8"/>
  <c r="S34" i="8"/>
  <c r="S20" i="8"/>
  <c r="S369" i="8"/>
  <c r="S355" i="8"/>
  <c r="S313" i="8"/>
  <c r="S299" i="8"/>
  <c r="S257" i="8"/>
  <c r="S229" i="8"/>
  <c r="S201" i="8"/>
  <c r="S187" i="8"/>
  <c r="S173" i="8"/>
  <c r="S145" i="8"/>
  <c r="S103" i="8"/>
  <c r="S75" i="8"/>
  <c r="S47" i="8"/>
  <c r="S33" i="8"/>
  <c r="S19" i="8"/>
  <c r="S388" i="8"/>
  <c r="S374" i="8"/>
  <c r="S360" i="8"/>
  <c r="S346" i="8"/>
  <c r="S332" i="8"/>
  <c r="S318" i="8"/>
  <c r="S304" i="8"/>
  <c r="S290" i="8"/>
  <c r="S276" i="8"/>
  <c r="S262" i="8"/>
  <c r="S248" i="8"/>
  <c r="S234" i="8"/>
  <c r="S220" i="8"/>
  <c r="S206" i="8"/>
  <c r="S192" i="8"/>
  <c r="S178" i="8"/>
  <c r="S164" i="8"/>
  <c r="S150" i="8"/>
  <c r="S136" i="8"/>
  <c r="S122" i="8"/>
  <c r="S108" i="8"/>
  <c r="S94" i="8"/>
  <c r="S80" i="8"/>
  <c r="S66" i="8"/>
  <c r="S52" i="8"/>
  <c r="S38" i="8"/>
  <c r="S24" i="8"/>
  <c r="S10" i="8"/>
  <c r="S387" i="8"/>
  <c r="S373" i="8"/>
  <c r="S359" i="8"/>
  <c r="S345" i="8"/>
  <c r="S331" i="8"/>
  <c r="S317" i="8"/>
  <c r="S303" i="8"/>
  <c r="S289" i="8"/>
  <c r="S275" i="8"/>
  <c r="S261" i="8"/>
  <c r="S247" i="8"/>
  <c r="S233" i="8"/>
  <c r="S219" i="8"/>
  <c r="S205" i="8"/>
  <c r="S191" i="8"/>
  <c r="S177" i="8"/>
  <c r="S163" i="8"/>
  <c r="S149" i="8"/>
  <c r="S135" i="8"/>
  <c r="S121" i="8"/>
  <c r="S107" i="8"/>
  <c r="S93" i="8"/>
  <c r="S79" i="8"/>
  <c r="S65" i="8"/>
  <c r="S51" i="8"/>
  <c r="S37" i="8"/>
  <c r="S23" i="8"/>
  <c r="S9" i="8"/>
  <c r="K44" i="1"/>
  <c r="S6" i="24"/>
  <c r="R6" i="24"/>
  <c r="Q6" i="24"/>
  <c r="H45" i="1"/>
  <c r="E40" i="1"/>
  <c r="H41" i="1"/>
  <c r="E39" i="1"/>
  <c r="G38" i="1" l="1"/>
  <c r="D37" i="1"/>
  <c r="K41" i="1"/>
  <c r="K40" i="1"/>
  <c r="J38" i="1"/>
  <c r="J37" i="1"/>
  <c r="J36" i="1"/>
  <c r="K45" i="1"/>
  <c r="K46" i="1" s="1"/>
  <c r="J44" i="1"/>
  <c r="J25" i="1"/>
  <c r="G355" i="4" l="1"/>
  <c r="R6" i="25" l="1"/>
  <c r="Q6" i="25"/>
  <c r="P6" i="25"/>
  <c r="S6" i="25" l="1"/>
  <c r="S5" i="7" l="1"/>
  <c r="R5" i="7"/>
  <c r="Q5" i="7"/>
  <c r="E37" i="1" l="1"/>
  <c r="H38" i="1" l="1"/>
  <c r="K31" i="1"/>
  <c r="K38" i="1"/>
  <c r="K37" i="1"/>
  <c r="K36" i="1"/>
  <c r="H44" i="1" l="1"/>
  <c r="K25" i="1" l="1"/>
  <c r="K42" i="1" l="1"/>
  <c r="J31" i="1"/>
  <c r="K27" i="1" l="1"/>
  <c r="K47" i="1" s="1"/>
  <c r="J42" i="1"/>
  <c r="J46" i="1" l="1"/>
  <c r="J27" i="1" l="1"/>
  <c r="J47" i="1" s="1"/>
  <c r="G44" i="1"/>
  <c r="E44" i="1"/>
  <c r="H46" i="1" l="1"/>
  <c r="E46" i="1"/>
  <c r="G46" i="1"/>
  <c r="D46" i="1"/>
  <c r="E25" i="1"/>
  <c r="K49" i="1"/>
  <c r="E5" i="1"/>
  <c r="E6" i="1"/>
  <c r="E4" i="1"/>
  <c r="G31" i="1" l="1"/>
  <c r="H42" i="1"/>
  <c r="G27" i="1"/>
  <c r="E31" i="1"/>
  <c r="H31" i="1"/>
  <c r="H27" i="1"/>
  <c r="D27" i="1"/>
  <c r="S6" i="8"/>
  <c r="E27" i="1"/>
  <c r="G42" i="1"/>
  <c r="D42" i="1"/>
  <c r="D31" i="1"/>
  <c r="E42" i="1"/>
  <c r="H47" i="1" l="1"/>
  <c r="G47" i="1"/>
  <c r="E47" i="1"/>
  <c r="D47"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050BE5C-3F67-4680-93A4-75F304DB2298}" keepAlive="1" name="Query - tblASStudentLevelRecordView" description="Connection to the 'tblASStudentLevelRecordView' query in the workbook." type="5" refreshedVersion="0" background="1">
    <dbPr connection="Provider=Microsoft.Mashup.OleDb.1;Data Source=$Workbook$;Location=tblASStudentLevelRecordView;Extended Properties=&quot;&quot;" command="SELECT * FROM [tblASStudentLevelRecordView]"/>
  </connection>
  <connection id="2" xr16:uid="{3368B9EB-9B11-4B4D-B881-22D1D73099AC}" keepAlive="1" name="Query - tblMFEnrollment" description="Connection to the 'tblMFEnrollment' query in the workbook." type="5" refreshedVersion="8" background="1" saveData="1">
    <dbPr connection="Provider=Microsoft.Mashup.OleDb.1;Data Source=$Workbook$;Location=tblMFEnrollment;Extended Properties=&quot;&quot;" command="SELECT * FROM [tblMFEnrollment]"/>
  </connection>
  <connection id="3" xr16:uid="{66D06F35-B6DF-404B-947B-62829C006960}" keepAlive="1" name="Query - tblMFEnrollment (2)" description="Connection to the 'tblMFEnrollment (2)' query in the workbook." type="5" refreshedVersion="8" background="1" saveData="1">
    <dbPr connection="Provider=Microsoft.Mashup.OleDb.1;Data Source=$Workbook$;Location=&quot;tblMFEnrollment (2)&quot;;Extended Properties=&quot;&quot;" command="SELECT * FROM [tblMFEnrollment (2)]"/>
  </connection>
  <connection id="4" xr16:uid="{00000000-0015-0000-FFFF-FFFF00000000}" name="SqlServer OPIHLNSQLPRD AIMSnapshots" type="100" refreshedVersion="0">
    <extLst>
      <ext xmlns:x15="http://schemas.microsoft.com/office/spreadsheetml/2010/11/main" uri="{DE250136-89BD-433C-8126-D09CA5730AF9}">
        <x15:connection id="7c3073c2-9d84-4941-86f7-8eecf4441632"/>
      </ext>
    </extLst>
  </connection>
  <connection id="5" xr16:uid="{00000000-0015-0000-FFFF-FFFF01000000}" name="SqlServer OPIHLNSQLPRD AIMSnapshots 2" type="100" refreshedVersion="0">
    <extLst>
      <ext xmlns:x15="http://schemas.microsoft.com/office/spreadsheetml/2010/11/main" uri="{DE250136-89BD-433C-8126-D09CA5730AF9}">
        <x15:connection id="3328342f-7668-4a6a-9435-1916932191d8"/>
      </ext>
    </extLst>
  </connection>
  <connection id="6" xr16:uid="{00000000-0015-0000-FFFF-FFFF02000000}" name="SqlServer OPIHLNSQLPRD AIMSnapshots 3" type="100" refreshedVersion="0">
    <extLst>
      <ext xmlns:x15="http://schemas.microsoft.com/office/spreadsheetml/2010/11/main" uri="{DE250136-89BD-433C-8126-D09CA5730AF9}">
        <x15:connection id="cc4369dd-4b28-464f-926a-134b9de1ebe1"/>
      </ext>
    </extLst>
  </connection>
  <connection id="7" xr16:uid="{00000000-0015-0000-FFFF-FFFF03000000}" name="SqlServer OPIHLNSQLPRD AIMSnapshots 4" type="100" refreshedVersion="0">
    <extLst>
      <ext xmlns:x15="http://schemas.microsoft.com/office/spreadsheetml/2010/11/main" uri="{DE250136-89BD-433C-8126-D09CA5730AF9}">
        <x15:connection id="15567ae6-bdf6-4839-929d-b2f8b64de92a"/>
      </ext>
    </extLst>
  </connection>
  <connection id="8" xr16:uid="{00000000-0015-0000-FFFF-FFFF04000000}" name="SqlServer OPIHLNSQLPRD AIMSnapshots 5" type="100" refreshedVersion="0">
    <extLst>
      <ext xmlns:x15="http://schemas.microsoft.com/office/spreadsheetml/2010/11/main" uri="{DE250136-89BD-433C-8126-D09CA5730AF9}">
        <x15:connection id="e574cb9f-e923-4ce7-995d-13923af6fe2e"/>
      </ext>
    </extLst>
  </connection>
  <connection id="9" xr16:uid="{00000000-0015-0000-FFFF-FFFF06000000}" name="SqlServer OPIHLNSQLPRD Central 2" type="100" refreshedVersion="8">
    <extLst>
      <ext xmlns:x15="http://schemas.microsoft.com/office/spreadsheetml/2010/11/main" uri="{DE250136-89BD-433C-8126-D09CA5730AF9}">
        <x15:connection id="0b87fd51-d10c-4870-a847-68a3d196736b"/>
      </ext>
    </extLst>
  </connection>
  <connection id="10" xr16:uid="{00000000-0015-0000-FFFF-FFFF07000000}" name="SqlServer OPIHLNSQLPRD Maefairs 4" type="100" refreshedVersion="8">
    <extLst>
      <ext xmlns:x15="http://schemas.microsoft.com/office/spreadsheetml/2010/11/main" uri="{DE250136-89BD-433C-8126-D09CA5730AF9}">
        <x15:connection id="79a13ee0-5615-48a6-ab65-a6cde29ce7bd"/>
      </ext>
    </extLst>
  </connection>
  <connection id="11" xr16:uid="{00000000-0015-0000-FFFF-FFFF08000000}" name="SqlServer OPIHLNSQLPRD Maefairs 5" type="100" refreshedVersion="8">
    <extLst>
      <ext xmlns:x15="http://schemas.microsoft.com/office/spreadsheetml/2010/11/main" uri="{DE250136-89BD-433C-8126-D09CA5730AF9}">
        <x15:connection id="131ebf57-fcde-47da-b3a7-da1066d5273c"/>
      </ext>
    </extLst>
  </connection>
  <connection id="12" xr16:uid="{00000000-0015-0000-FFFF-FFFF05000000}" name="SqlServer opisqlprd AIMSnapshots 7" type="100" refreshedVersion="8" saveData="1">
    <extLst>
      <ext xmlns:x15="http://schemas.microsoft.com/office/spreadsheetml/2010/11/main" uri="{DE250136-89BD-433C-8126-D09CA5730AF9}">
        <x15:connection id="c06874a1-c716-4400-85fc-7d921f464a5b"/>
      </ext>
    </extLst>
  </connection>
  <connection id="13" xr16:uid="{00000000-0015-0000-FFFF-FFFF09000000}" name="SqlServer OPISQLPRD Maefairs 6" type="100" refreshedVersion="8" saveData="1">
    <extLst>
      <ext xmlns:x15="http://schemas.microsoft.com/office/spreadsheetml/2010/11/main" uri="{DE250136-89BD-433C-8126-D09CA5730AF9}">
        <x15:connection id="825dcfab-146b-48e1-9e96-7a051a057490"/>
      </ext>
    </extLst>
  </connection>
  <connection id="14" xr16:uid="{00000000-0015-0000-FFFF-FFFF0A000000}" keepAlive="1" name="ThisWorkbookDataModel" description="This connection is used by Excel for communication between the workbook and embedded PowerPivot data, and should not be manually edited or deleted."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
    <s v="ThisWorkbookDataModel"/>
    <s v="{[tblMFBudget 1].[BudgetRevenueCode].&amp;[3115]}"/>
    <s v="{[tblMFBudget 1].[StateFy].&amp;[2026]}"/>
    <s v="{[tblMFBudget 1].[StateFy].&amp;[2027]}"/>
  </metadataStrings>
  <mdxMetadata count="3">
    <mdx n="0" f="s">
      <ms ns="1" c="0"/>
    </mdx>
    <mdx n="0" f="s">
      <ms ns="2" c="0"/>
    </mdx>
    <mdx n="0" f="s">
      <ms ns="3" c="0"/>
    </mdx>
  </mdxMetadata>
  <valueMetadata count="3">
    <bk>
      <rc t="1" v="0"/>
    </bk>
    <bk>
      <rc t="1" v="1"/>
    </bk>
    <bk>
      <rc t="1" v="2"/>
    </bk>
  </valueMetadata>
</metadata>
</file>

<file path=xl/sharedStrings.xml><?xml version="1.0" encoding="utf-8"?>
<sst xmlns="http://schemas.openxmlformats.org/spreadsheetml/2006/main" count="9745" uniqueCount="990">
  <si>
    <t>Row Labels</t>
  </si>
  <si>
    <t>0003</t>
  </si>
  <si>
    <t>0005</t>
  </si>
  <si>
    <t>0006</t>
  </si>
  <si>
    <t>0007</t>
  </si>
  <si>
    <t>0009</t>
  </si>
  <si>
    <t>0010</t>
  </si>
  <si>
    <t>0012</t>
  </si>
  <si>
    <t>0014</t>
  </si>
  <si>
    <t>0015</t>
  </si>
  <si>
    <t>0020</t>
  </si>
  <si>
    <t>0021</t>
  </si>
  <si>
    <t>0023</t>
  </si>
  <si>
    <t>0025</t>
  </si>
  <si>
    <t>0026</t>
  </si>
  <si>
    <t>0028</t>
  </si>
  <si>
    <t>0029</t>
  </si>
  <si>
    <t>0030</t>
  </si>
  <si>
    <t>0031</t>
  </si>
  <si>
    <t>0032</t>
  </si>
  <si>
    <t>0034</t>
  </si>
  <si>
    <t>0044</t>
  </si>
  <si>
    <t>0045</t>
  </si>
  <si>
    <t>0048</t>
  </si>
  <si>
    <t>0055</t>
  </si>
  <si>
    <t>0056</t>
  </si>
  <si>
    <t>0057</t>
  </si>
  <si>
    <t>0059</t>
  </si>
  <si>
    <t>0060</t>
  </si>
  <si>
    <t>0061</t>
  </si>
  <si>
    <t>0069</t>
  </si>
  <si>
    <t>0072</t>
  </si>
  <si>
    <t>0076</t>
  </si>
  <si>
    <t>0078</t>
  </si>
  <si>
    <t>0087</t>
  </si>
  <si>
    <t>0096</t>
  </si>
  <si>
    <t>0097</t>
  </si>
  <si>
    <t>0098</t>
  </si>
  <si>
    <t>0099</t>
  </si>
  <si>
    <t>0101</t>
  </si>
  <si>
    <t>0102</t>
  </si>
  <si>
    <t>0104</t>
  </si>
  <si>
    <t>0105</t>
  </si>
  <si>
    <t>0112</t>
  </si>
  <si>
    <t>0113</t>
  </si>
  <si>
    <t>0118</t>
  </si>
  <si>
    <t>0127</t>
  </si>
  <si>
    <t>0131</t>
  </si>
  <si>
    <t>0133</t>
  </si>
  <si>
    <t>0134</t>
  </si>
  <si>
    <t>0138</t>
  </si>
  <si>
    <t>0146</t>
  </si>
  <si>
    <t>0154</t>
  </si>
  <si>
    <t>0159</t>
  </si>
  <si>
    <t>0161</t>
  </si>
  <si>
    <t>0171</t>
  </si>
  <si>
    <t>0172</t>
  </si>
  <si>
    <t>0173</t>
  </si>
  <si>
    <t>0177</t>
  </si>
  <si>
    <t>0187</t>
  </si>
  <si>
    <t>0189</t>
  </si>
  <si>
    <t>0192</t>
  </si>
  <si>
    <t>0194</t>
  </si>
  <si>
    <t>0206</t>
  </si>
  <si>
    <t>0207</t>
  </si>
  <si>
    <t>0215</t>
  </si>
  <si>
    <t>0216</t>
  </si>
  <si>
    <t>0227</t>
  </si>
  <si>
    <t>0228</t>
  </si>
  <si>
    <t>0236</t>
  </si>
  <si>
    <t>0237</t>
  </si>
  <si>
    <t>0244</t>
  </si>
  <si>
    <t>0256</t>
  </si>
  <si>
    <t>0258</t>
  </si>
  <si>
    <t>0259</t>
  </si>
  <si>
    <t>0264</t>
  </si>
  <si>
    <t>0268</t>
  </si>
  <si>
    <t>0269</t>
  </si>
  <si>
    <t>0272</t>
  </si>
  <si>
    <t>0273</t>
  </si>
  <si>
    <t>0274</t>
  </si>
  <si>
    <t>0280</t>
  </si>
  <si>
    <t>0281</t>
  </si>
  <si>
    <t>0282</t>
  </si>
  <si>
    <t>0288</t>
  </si>
  <si>
    <t>0291</t>
  </si>
  <si>
    <t>0307</t>
  </si>
  <si>
    <t>0308</t>
  </si>
  <si>
    <t>0309</t>
  </si>
  <si>
    <t>0310</t>
  </si>
  <si>
    <t>0311</t>
  </si>
  <si>
    <t>0312</t>
  </si>
  <si>
    <t>0313</t>
  </si>
  <si>
    <t>0316</t>
  </si>
  <si>
    <t>0317</t>
  </si>
  <si>
    <t>0320</t>
  </si>
  <si>
    <t>0323</t>
  </si>
  <si>
    <t>0324</t>
  </si>
  <si>
    <t>0325</t>
  </si>
  <si>
    <t>0327</t>
  </si>
  <si>
    <t>0330</t>
  </si>
  <si>
    <t>0331</t>
  </si>
  <si>
    <t>0334</t>
  </si>
  <si>
    <t>0335</t>
  </si>
  <si>
    <t>0339</t>
  </si>
  <si>
    <t>0341</t>
  </si>
  <si>
    <t>0342</t>
  </si>
  <si>
    <t>0347</t>
  </si>
  <si>
    <t>0348</t>
  </si>
  <si>
    <t>0350</t>
  </si>
  <si>
    <t>0351</t>
  </si>
  <si>
    <t>0354</t>
  </si>
  <si>
    <t>0355</t>
  </si>
  <si>
    <t>0357</t>
  </si>
  <si>
    <t>0359</t>
  </si>
  <si>
    <t>0360</t>
  </si>
  <si>
    <t>0361</t>
  </si>
  <si>
    <t>0362</t>
  </si>
  <si>
    <t>0363</t>
  </si>
  <si>
    <t>0364</t>
  </si>
  <si>
    <t>0366</t>
  </si>
  <si>
    <t>0367</t>
  </si>
  <si>
    <t>0368</t>
  </si>
  <si>
    <t>0369</t>
  </si>
  <si>
    <t>0370</t>
  </si>
  <si>
    <t>0374</t>
  </si>
  <si>
    <t>0376</t>
  </si>
  <si>
    <t>0377</t>
  </si>
  <si>
    <t>0378</t>
  </si>
  <si>
    <t>0385</t>
  </si>
  <si>
    <t>0386</t>
  </si>
  <si>
    <t>0387</t>
  </si>
  <si>
    <t>0394</t>
  </si>
  <si>
    <t>0400</t>
  </si>
  <si>
    <t>0401</t>
  </si>
  <si>
    <t>0402</t>
  </si>
  <si>
    <t>0403</t>
  </si>
  <si>
    <t>0404</t>
  </si>
  <si>
    <t>0407</t>
  </si>
  <si>
    <t>0411</t>
  </si>
  <si>
    <t>0416</t>
  </si>
  <si>
    <t>0418</t>
  </si>
  <si>
    <t>0419</t>
  </si>
  <si>
    <t>0420</t>
  </si>
  <si>
    <t>0424</t>
  </si>
  <si>
    <t>0425</t>
  </si>
  <si>
    <t>0426</t>
  </si>
  <si>
    <t>0427</t>
  </si>
  <si>
    <t>0428</t>
  </si>
  <si>
    <t>0445</t>
  </si>
  <si>
    <t>0452</t>
  </si>
  <si>
    <t>0453</t>
  </si>
  <si>
    <t>0454</t>
  </si>
  <si>
    <t>0455</t>
  </si>
  <si>
    <t>0456</t>
  </si>
  <si>
    <t>0457</t>
  </si>
  <si>
    <t>0458</t>
  </si>
  <si>
    <t>0460</t>
  </si>
  <si>
    <t>0464</t>
  </si>
  <si>
    <t>0469</t>
  </si>
  <si>
    <t>0473</t>
  </si>
  <si>
    <t>0474</t>
  </si>
  <si>
    <t>0475</t>
  </si>
  <si>
    <t>0477</t>
  </si>
  <si>
    <t>0478</t>
  </si>
  <si>
    <t>0481</t>
  </si>
  <si>
    <t>0483</t>
  </si>
  <si>
    <t>0486</t>
  </si>
  <si>
    <t>0487</t>
  </si>
  <si>
    <t>0488</t>
  </si>
  <si>
    <t>0491</t>
  </si>
  <si>
    <t>0495</t>
  </si>
  <si>
    <t>0498</t>
  </si>
  <si>
    <t>0502</t>
  </si>
  <si>
    <t>0503</t>
  </si>
  <si>
    <t>0519</t>
  </si>
  <si>
    <t>0520</t>
  </si>
  <si>
    <t>0522</t>
  </si>
  <si>
    <t>0527</t>
  </si>
  <si>
    <t>0528</t>
  </si>
  <si>
    <t>0529</t>
  </si>
  <si>
    <t>0530</t>
  </si>
  <si>
    <t>0533</t>
  </si>
  <si>
    <t>0534</t>
  </si>
  <si>
    <t>0536</t>
  </si>
  <si>
    <t>0537</t>
  </si>
  <si>
    <t>0538</t>
  </si>
  <si>
    <t>0540</t>
  </si>
  <si>
    <t>0543</t>
  </si>
  <si>
    <t>0546</t>
  </si>
  <si>
    <t>0547</t>
  </si>
  <si>
    <t>0548</t>
  </si>
  <si>
    <t>0566</t>
  </si>
  <si>
    <t>0570</t>
  </si>
  <si>
    <t>0577</t>
  </si>
  <si>
    <t>0579</t>
  </si>
  <si>
    <t>0582</t>
  </si>
  <si>
    <t>0583</t>
  </si>
  <si>
    <t>0584</t>
  </si>
  <si>
    <t>0586</t>
  </si>
  <si>
    <t>0588</t>
  </si>
  <si>
    <t>0589</t>
  </si>
  <si>
    <t>0590</t>
  </si>
  <si>
    <t>0591</t>
  </si>
  <si>
    <t>0592</t>
  </si>
  <si>
    <t>0593</t>
  </si>
  <si>
    <t>0594</t>
  </si>
  <si>
    <t>0595</t>
  </si>
  <si>
    <t>0596</t>
  </si>
  <si>
    <t>0597</t>
  </si>
  <si>
    <t>0599</t>
  </si>
  <si>
    <t>0605</t>
  </si>
  <si>
    <t>0606</t>
  </si>
  <si>
    <t>0607</t>
  </si>
  <si>
    <t>0608</t>
  </si>
  <si>
    <t>0612</t>
  </si>
  <si>
    <t>0613</t>
  </si>
  <si>
    <t>0614</t>
  </si>
  <si>
    <t>0617</t>
  </si>
  <si>
    <t>0620</t>
  </si>
  <si>
    <t>0642</t>
  </si>
  <si>
    <t>0648</t>
  </si>
  <si>
    <t>0657</t>
  </si>
  <si>
    <t>0659</t>
  </si>
  <si>
    <t>0663</t>
  </si>
  <si>
    <t>0671</t>
  </si>
  <si>
    <t>0674</t>
  </si>
  <si>
    <t>0675</t>
  </si>
  <si>
    <t>0679</t>
  </si>
  <si>
    <t>0680</t>
  </si>
  <si>
    <t>0684</t>
  </si>
  <si>
    <t>0692</t>
  </si>
  <si>
    <t>0705</t>
  </si>
  <si>
    <t>0706</t>
  </si>
  <si>
    <t>0709</t>
  </si>
  <si>
    <t>0712</t>
  </si>
  <si>
    <t>0713</t>
  </si>
  <si>
    <t>0715</t>
  </si>
  <si>
    <t>0717</t>
  </si>
  <si>
    <t>0718</t>
  </si>
  <si>
    <t>0719</t>
  </si>
  <si>
    <t>0720</t>
  </si>
  <si>
    <t>0726</t>
  </si>
  <si>
    <t>0731</t>
  </si>
  <si>
    <t>0732</t>
  </si>
  <si>
    <t>0733</t>
  </si>
  <si>
    <t>0735</t>
  </si>
  <si>
    <t>0738</t>
  </si>
  <si>
    <t>0740</t>
  </si>
  <si>
    <t>0741</t>
  </si>
  <si>
    <t>0743</t>
  </si>
  <si>
    <t>0745</t>
  </si>
  <si>
    <t>0746</t>
  </si>
  <si>
    <t>0747</t>
  </si>
  <si>
    <t>0748</t>
  </si>
  <si>
    <t>0749</t>
  </si>
  <si>
    <t>0750</t>
  </si>
  <si>
    <t>0751</t>
  </si>
  <si>
    <t>0754</t>
  </si>
  <si>
    <t>0768</t>
  </si>
  <si>
    <t>0769</t>
  </si>
  <si>
    <t>0774</t>
  </si>
  <si>
    <t>0775</t>
  </si>
  <si>
    <t>0776</t>
  </si>
  <si>
    <t>0777</t>
  </si>
  <si>
    <t>0778</t>
  </si>
  <si>
    <t>0780</t>
  </si>
  <si>
    <t>0781</t>
  </si>
  <si>
    <t>0782</t>
  </si>
  <si>
    <t>0783</t>
  </si>
  <si>
    <t>0785</t>
  </si>
  <si>
    <t>0786</t>
  </si>
  <si>
    <t>0787</t>
  </si>
  <si>
    <t>0789</t>
  </si>
  <si>
    <t>0790</t>
  </si>
  <si>
    <t>0791</t>
  </si>
  <si>
    <t>0792</t>
  </si>
  <si>
    <t>0795</t>
  </si>
  <si>
    <t>0796</t>
  </si>
  <si>
    <t>0797</t>
  </si>
  <si>
    <t>0800</t>
  </si>
  <si>
    <t>0803</t>
  </si>
  <si>
    <t>0804</t>
  </si>
  <si>
    <t>0805</t>
  </si>
  <si>
    <t>0807</t>
  </si>
  <si>
    <t>0809</t>
  </si>
  <si>
    <t>0811</t>
  </si>
  <si>
    <t>0812</t>
  </si>
  <si>
    <t>0815</t>
  </si>
  <si>
    <t>0819</t>
  </si>
  <si>
    <t>0822</t>
  </si>
  <si>
    <t>0828</t>
  </si>
  <si>
    <t>0840</t>
  </si>
  <si>
    <t>0842</t>
  </si>
  <si>
    <t>0843</t>
  </si>
  <si>
    <t>0844</t>
  </si>
  <si>
    <t>0846</t>
  </si>
  <si>
    <t>0847</t>
  </si>
  <si>
    <t>0848</t>
  </si>
  <si>
    <t>0849</t>
  </si>
  <si>
    <t>0850</t>
  </si>
  <si>
    <t>0851</t>
  </si>
  <si>
    <t>0853</t>
  </si>
  <si>
    <t>0857</t>
  </si>
  <si>
    <t>0858</t>
  </si>
  <si>
    <t>0859</t>
  </si>
  <si>
    <t>0861</t>
  </si>
  <si>
    <t>0862</t>
  </si>
  <si>
    <t>0865</t>
  </si>
  <si>
    <t>0868</t>
  </si>
  <si>
    <t>0872</t>
  </si>
  <si>
    <t>0875</t>
  </si>
  <si>
    <t>0882</t>
  </si>
  <si>
    <t>0883</t>
  </si>
  <si>
    <t>0884</t>
  </si>
  <si>
    <t>0889</t>
  </si>
  <si>
    <t>0890</t>
  </si>
  <si>
    <t>0891</t>
  </si>
  <si>
    <t>0894</t>
  </si>
  <si>
    <t>0895</t>
  </si>
  <si>
    <t>0896</t>
  </si>
  <si>
    <t>0898</t>
  </si>
  <si>
    <t>0900</t>
  </si>
  <si>
    <t>0903</t>
  </si>
  <si>
    <t>0910</t>
  </si>
  <si>
    <t>0911</t>
  </si>
  <si>
    <t>0915</t>
  </si>
  <si>
    <t>0923</t>
  </si>
  <si>
    <t>0926</t>
  </si>
  <si>
    <t>0927</t>
  </si>
  <si>
    <t>0928</t>
  </si>
  <si>
    <t>0932</t>
  </si>
  <si>
    <t>0933</t>
  </si>
  <si>
    <t>0935</t>
  </si>
  <si>
    <t>0937</t>
  </si>
  <si>
    <t>0941</t>
  </si>
  <si>
    <t>0946</t>
  </si>
  <si>
    <t>0948</t>
  </si>
  <si>
    <t>0949</t>
  </si>
  <si>
    <t>0964</t>
  </si>
  <si>
    <t>0965</t>
  </si>
  <si>
    <t>0966</t>
  </si>
  <si>
    <t>0968</t>
  </si>
  <si>
    <t>0969</t>
  </si>
  <si>
    <t>0970</t>
  </si>
  <si>
    <t>0971</t>
  </si>
  <si>
    <t>0972</t>
  </si>
  <si>
    <t>0975</t>
  </si>
  <si>
    <t>0976</t>
  </si>
  <si>
    <t>0978</t>
  </si>
  <si>
    <t>0979</t>
  </si>
  <si>
    <t>0981</t>
  </si>
  <si>
    <t>0983</t>
  </si>
  <si>
    <t>0985</t>
  </si>
  <si>
    <t>0986</t>
  </si>
  <si>
    <t>0987</t>
  </si>
  <si>
    <t>0989</t>
  </si>
  <si>
    <t>1184</t>
  </si>
  <si>
    <t>1189</t>
  </si>
  <si>
    <t>1190</t>
  </si>
  <si>
    <t>1191</t>
  </si>
  <si>
    <t>1193</t>
  </si>
  <si>
    <t>1196</t>
  </si>
  <si>
    <t>1199</t>
  </si>
  <si>
    <t>1200</t>
  </si>
  <si>
    <t>1203</t>
  </si>
  <si>
    <t>1205</t>
  </si>
  <si>
    <t>1206</t>
  </si>
  <si>
    <t>1207</t>
  </si>
  <si>
    <t>1211</t>
  </si>
  <si>
    <t>1212</t>
  </si>
  <si>
    <t>1213</t>
  </si>
  <si>
    <t>1214</t>
  </si>
  <si>
    <t>1215</t>
  </si>
  <si>
    <t>1216</t>
  </si>
  <si>
    <t>1217</t>
  </si>
  <si>
    <t>1218</t>
  </si>
  <si>
    <t>1221</t>
  </si>
  <si>
    <t>1222</t>
  </si>
  <si>
    <t>1223</t>
  </si>
  <si>
    <t>1224</t>
  </si>
  <si>
    <t>1225</t>
  </si>
  <si>
    <t>1226</t>
  </si>
  <si>
    <t>1227</t>
  </si>
  <si>
    <t>1228</t>
  </si>
  <si>
    <t>1229</t>
  </si>
  <si>
    <t>1230</t>
  </si>
  <si>
    <t>1231</t>
  </si>
  <si>
    <t>1233</t>
  </si>
  <si>
    <t>1234</t>
  </si>
  <si>
    <t>1235</t>
  </si>
  <si>
    <t>1236</t>
  </si>
  <si>
    <t>1237</t>
  </si>
  <si>
    <t>1239</t>
  </si>
  <si>
    <t>Grand Total</t>
  </si>
  <si>
    <t>Column Labels</t>
  </si>
  <si>
    <t>BudgetRevenueCode</t>
  </si>
  <si>
    <t>Sum of Amount</t>
  </si>
  <si>
    <t>3115</t>
  </si>
  <si>
    <t>StateFy</t>
  </si>
  <si>
    <t>3111</t>
  </si>
  <si>
    <t>3112</t>
  </si>
  <si>
    <t>3113</t>
  </si>
  <si>
    <t>3114</t>
  </si>
  <si>
    <t>Sum of CurrentANB</t>
  </si>
  <si>
    <t>Sum of CurrentBudgetLimitationANB</t>
  </si>
  <si>
    <t>Sum of BudgetedBasicEntitlementBudgetLimitation</t>
  </si>
  <si>
    <t>Enter LE</t>
  </si>
  <si>
    <t>Elem</t>
  </si>
  <si>
    <t>HS</t>
  </si>
  <si>
    <t>K-12</t>
  </si>
  <si>
    <t>a.</t>
  </si>
  <si>
    <t>b.</t>
  </si>
  <si>
    <t>c.</t>
  </si>
  <si>
    <t>d.</t>
  </si>
  <si>
    <t>e.</t>
  </si>
  <si>
    <t>LE</t>
  </si>
  <si>
    <t>SPED Allowable Cost Payment</t>
  </si>
  <si>
    <t>Current Year ANB</t>
  </si>
  <si>
    <t>Middle</t>
  </si>
  <si>
    <t>Federal Allocation</t>
  </si>
  <si>
    <t>9034</t>
  </si>
  <si>
    <t>9258</t>
  </si>
  <si>
    <t>Beaverhead County H S</t>
  </si>
  <si>
    <t>Hardin Elem</t>
  </si>
  <si>
    <t>Lodge Grass Elem</t>
  </si>
  <si>
    <t>Wyola Elem</t>
  </si>
  <si>
    <t>Great Falls Elem</t>
  </si>
  <si>
    <t>Great Falls H S</t>
  </si>
  <si>
    <t>Miles City Elem</t>
  </si>
  <si>
    <t>Custer County H S</t>
  </si>
  <si>
    <t>Glendive Elem</t>
  </si>
  <si>
    <t>Dawson H S</t>
  </si>
  <si>
    <t>Kalispell Elem</t>
  </si>
  <si>
    <t>Flathead H S</t>
  </si>
  <si>
    <t>Columbia Falls Elem</t>
  </si>
  <si>
    <t>Columbia Falls H S</t>
  </si>
  <si>
    <t>Helena Flats Elem</t>
  </si>
  <si>
    <t>Bigfork Elem</t>
  </si>
  <si>
    <t>Bigfork H S</t>
  </si>
  <si>
    <t>Whitefish Elem</t>
  </si>
  <si>
    <t>Whitefish H S</t>
  </si>
  <si>
    <t>Evergreen Elem</t>
  </si>
  <si>
    <t>Manhattan School</t>
  </si>
  <si>
    <t>Manhattan High School</t>
  </si>
  <si>
    <t>Bozeman Elem</t>
  </si>
  <si>
    <t>Bozeman H S</t>
  </si>
  <si>
    <t>Three Forks Elem</t>
  </si>
  <si>
    <t>Three Forks H S</t>
  </si>
  <si>
    <t>Belgrade Elem</t>
  </si>
  <si>
    <t>Belgrade H S</t>
  </si>
  <si>
    <t>Browning Elem</t>
  </si>
  <si>
    <t>Browning H S</t>
  </si>
  <si>
    <t>East Glacier Park Elem</t>
  </si>
  <si>
    <t>Havre Elem</t>
  </si>
  <si>
    <t>Havre H S</t>
  </si>
  <si>
    <t>Polson Elem</t>
  </si>
  <si>
    <t>Polson H S</t>
  </si>
  <si>
    <t>Valley View Elem</t>
  </si>
  <si>
    <t>Helena Elem</t>
  </si>
  <si>
    <t>Helena H S</t>
  </si>
  <si>
    <t>Troy Elem</t>
  </si>
  <si>
    <t>Troy H S</t>
  </si>
  <si>
    <t>Libby K-12 Schools</t>
  </si>
  <si>
    <t>Eureka Elem</t>
  </si>
  <si>
    <t>Lincoln County H S</t>
  </si>
  <si>
    <t>McCormick Elem</t>
  </si>
  <si>
    <t>Yaak Elem</t>
  </si>
  <si>
    <t>Missoula Elem</t>
  </si>
  <si>
    <t>Missoula H S</t>
  </si>
  <si>
    <t>Hellgate Elem</t>
  </si>
  <si>
    <t>Target Range Elem</t>
  </si>
  <si>
    <t>Frenchtown K-12 Schools</t>
  </si>
  <si>
    <t>Malta K-12 Schools</t>
  </si>
  <si>
    <t>Corvallis K-12 Schools</t>
  </si>
  <si>
    <t>Sidney Elem</t>
  </si>
  <si>
    <t>Sidney H S</t>
  </si>
  <si>
    <t>Poplar Elem</t>
  </si>
  <si>
    <t>Poplar H S</t>
  </si>
  <si>
    <t>Wolf Point Elem</t>
  </si>
  <si>
    <t>Wolf Point H S</t>
  </si>
  <si>
    <t>Lame Deer Elem</t>
  </si>
  <si>
    <t>Colstrip Elem</t>
  </si>
  <si>
    <t>Colstrip H S</t>
  </si>
  <si>
    <t>Ashland Elem</t>
  </si>
  <si>
    <t>Butte Elem</t>
  </si>
  <si>
    <t>Ramsay Elem</t>
  </si>
  <si>
    <t>Glasgow K-12 Schools</t>
  </si>
  <si>
    <t>Nashua K-12 Schools</t>
  </si>
  <si>
    <t>Billings Elem</t>
  </si>
  <si>
    <t>Billings H S</t>
  </si>
  <si>
    <t>Hardin H S</t>
  </si>
  <si>
    <t>Lodge Grass H S</t>
  </si>
  <si>
    <t>Ronan Elem</t>
  </si>
  <si>
    <t>Ronan H S</t>
  </si>
  <si>
    <t>Upper West Shore Elem</t>
  </si>
  <si>
    <t>Butte H S</t>
  </si>
  <si>
    <t>Lame Deer H S</t>
  </si>
  <si>
    <t>Per Student Entitlement</t>
  </si>
  <si>
    <t>Budget Limit ANB</t>
  </si>
  <si>
    <t>PART B</t>
  </si>
  <si>
    <t>PRELIMINARY</t>
  </si>
  <si>
    <t>Sum of StudentCount</t>
  </si>
  <si>
    <t>AIM October Enrollment</t>
  </si>
  <si>
    <t xml:space="preserve">LE Name </t>
  </si>
  <si>
    <t>Elem  LE:</t>
  </si>
  <si>
    <t>HS      LE:</t>
  </si>
  <si>
    <t>K12    LE:</t>
  </si>
  <si>
    <t>Total Amount to Levy</t>
  </si>
  <si>
    <t>Grant Elem</t>
  </si>
  <si>
    <t>Dillon Elem</t>
  </si>
  <si>
    <t>Wise River Elem</t>
  </si>
  <si>
    <t>Lima K-12 Schools</t>
  </si>
  <si>
    <t>Wisdom Elem</t>
  </si>
  <si>
    <t>Polaris Elem</t>
  </si>
  <si>
    <t>Jackson Elem</t>
  </si>
  <si>
    <t>Reichle Elem</t>
  </si>
  <si>
    <t>Spring Creek Elem</t>
  </si>
  <si>
    <t>Pryor Elem</t>
  </si>
  <si>
    <t>Chinook Elem</t>
  </si>
  <si>
    <t>Chinook H S</t>
  </si>
  <si>
    <t>Harlem Elem</t>
  </si>
  <si>
    <t>Harlem H S</t>
  </si>
  <si>
    <t>Cleveland Elem</t>
  </si>
  <si>
    <t>Zurich Elem</t>
  </si>
  <si>
    <t>Turner Elem</t>
  </si>
  <si>
    <t>Turner H S</t>
  </si>
  <si>
    <t>Bear Paw Elem</t>
  </si>
  <si>
    <t>Townsend K-12 Schools</t>
  </si>
  <si>
    <t>Red Lodge Elem</t>
  </si>
  <si>
    <t>Red Lodge H S</t>
  </si>
  <si>
    <t>Bridger K-12 Schools</t>
  </si>
  <si>
    <t>Joliet Elem</t>
  </si>
  <si>
    <t>Joliet H S</t>
  </si>
  <si>
    <t>Luther Elem</t>
  </si>
  <si>
    <t>Roberts K-12 Schools</t>
  </si>
  <si>
    <t>Fromberg K-12</t>
  </si>
  <si>
    <t>Belfry K-12 Schools</t>
  </si>
  <si>
    <t>Hawks Home Elem</t>
  </si>
  <si>
    <t>Ekalaka Elem</t>
  </si>
  <si>
    <t>Alzada Elem</t>
  </si>
  <si>
    <t>Carter County H S</t>
  </si>
  <si>
    <t>Cascade Elem</t>
  </si>
  <si>
    <t>Cascade H S</t>
  </si>
  <si>
    <t>Centerville Elem</t>
  </si>
  <si>
    <t>Centerville H S</t>
  </si>
  <si>
    <t>Box Elder Elem</t>
  </si>
  <si>
    <t>Belt Elem</t>
  </si>
  <si>
    <t>Belt H S</t>
  </si>
  <si>
    <t>Simms H S</t>
  </si>
  <si>
    <t>Vaughn Elem</t>
  </si>
  <si>
    <t>Ulm Elem</t>
  </si>
  <si>
    <t>Fort Benton Elem</t>
  </si>
  <si>
    <t>Fort Benton H S</t>
  </si>
  <si>
    <t>Highwood K-12</t>
  </si>
  <si>
    <t>Mountain View Elem</t>
  </si>
  <si>
    <t>Geraldine K-12</t>
  </si>
  <si>
    <t>Carter Elem</t>
  </si>
  <si>
    <t>Fairview Elem</t>
  </si>
  <si>
    <t>Knees Elem</t>
  </si>
  <si>
    <t>Pleasant Valley Elem</t>
  </si>
  <si>
    <t>Benton Lake Elem</t>
  </si>
  <si>
    <t>Kircher Elem</t>
  </si>
  <si>
    <t>Trail Creek Elem</t>
  </si>
  <si>
    <t>Cottonwood Elem</t>
  </si>
  <si>
    <t>Kinsey Elem</t>
  </si>
  <si>
    <t>S Y Elem</t>
  </si>
  <si>
    <t>Scobey K-12 Schools</t>
  </si>
  <si>
    <t>Deer Creek Elem</t>
  </si>
  <si>
    <t>Bloomfield Elem</t>
  </si>
  <si>
    <t>Lindsay Elem</t>
  </si>
  <si>
    <t>Richey Elem</t>
  </si>
  <si>
    <t>Richey H S</t>
  </si>
  <si>
    <t>Divide Elem</t>
  </si>
  <si>
    <t>Anaconda Elem</t>
  </si>
  <si>
    <t>Anaconda H S</t>
  </si>
  <si>
    <t>Baker K-12 Schools</t>
  </si>
  <si>
    <t>Plevna K-12 Schools</t>
  </si>
  <si>
    <t>Lewistown Elem</t>
  </si>
  <si>
    <t>Fergus H S</t>
  </si>
  <si>
    <t>Deerfield Elem</t>
  </si>
  <si>
    <t>Grass Range Elem</t>
  </si>
  <si>
    <t>Grass Range H S</t>
  </si>
  <si>
    <t>King Colony Elem</t>
  </si>
  <si>
    <t>Moore Elem</t>
  </si>
  <si>
    <t>Moore H S</t>
  </si>
  <si>
    <t>Roy K-12 Schools</t>
  </si>
  <si>
    <t>Denton Elem</t>
  </si>
  <si>
    <t>Denton H S</t>
  </si>
  <si>
    <t>Spring Creek Colony Elem</t>
  </si>
  <si>
    <t>Winifred K-12 Schools</t>
  </si>
  <si>
    <t>Deer Park Elem</t>
  </si>
  <si>
    <t>Fair-Mont-Egan Elem</t>
  </si>
  <si>
    <t>Swan River Elem</t>
  </si>
  <si>
    <t>Creston Elem</t>
  </si>
  <si>
    <t>Cayuse Prairie Elem</t>
  </si>
  <si>
    <t>Kila Elem</t>
  </si>
  <si>
    <t>Smith Valley Elem</t>
  </si>
  <si>
    <t>Somers Elem</t>
  </si>
  <si>
    <t>Marion Elem</t>
  </si>
  <si>
    <t>Olney-Bissell Elem</t>
  </si>
  <si>
    <t>Willow Creek Elem</t>
  </si>
  <si>
    <t>Willow Creek H S</t>
  </si>
  <si>
    <t>Springhill Elem</t>
  </si>
  <si>
    <t>Pass Creek Elem</t>
  </si>
  <si>
    <t>Monforton Elem</t>
  </si>
  <si>
    <t>Gallatin Gateway Elem</t>
  </si>
  <si>
    <t>Anderson Elem</t>
  </si>
  <si>
    <t>LaMotte Elem</t>
  </si>
  <si>
    <t>Malmborg Elem</t>
  </si>
  <si>
    <t>West Yellowstone K-12</t>
  </si>
  <si>
    <t>Amsterdam Elem</t>
  </si>
  <si>
    <t>Jordan Elem</t>
  </si>
  <si>
    <t>Garfield County H S</t>
  </si>
  <si>
    <t>Pine Grove Elem</t>
  </si>
  <si>
    <t>Kester Elem</t>
  </si>
  <si>
    <t>Cohagen Elem</t>
  </si>
  <si>
    <t>Ross Elem</t>
  </si>
  <si>
    <t>Cut Bank Elem</t>
  </si>
  <si>
    <t>Cut Bank H S</t>
  </si>
  <si>
    <t>Ryegate K-12 Schools</t>
  </si>
  <si>
    <t>Lavina K-12 Schools</t>
  </si>
  <si>
    <t>Philipsburg K-12 Schools</t>
  </si>
  <si>
    <t>Hall Elem</t>
  </si>
  <si>
    <t>Drummond Elem</t>
  </si>
  <si>
    <t>Drummond H S</t>
  </si>
  <si>
    <t>Davey Elem</t>
  </si>
  <si>
    <t>Box Elder H S</t>
  </si>
  <si>
    <t>Clancy Elem</t>
  </si>
  <si>
    <t>Whitehall Elem</t>
  </si>
  <si>
    <t>Whitehall H S</t>
  </si>
  <si>
    <t>Basin Elem</t>
  </si>
  <si>
    <t>Boulder Elem</t>
  </si>
  <si>
    <t>Jefferson H S</t>
  </si>
  <si>
    <t>Cardwell Elem</t>
  </si>
  <si>
    <t>Montana City Elem</t>
  </si>
  <si>
    <t>Stanford K-12 Schools</t>
  </si>
  <si>
    <t>Hobson K-12 Schools</t>
  </si>
  <si>
    <t>Arlee Elem</t>
  </si>
  <si>
    <t>Arlee H S</t>
  </si>
  <si>
    <t>St Ignatius K-12 Schools</t>
  </si>
  <si>
    <t>Swan Lake-Salmon Elem</t>
  </si>
  <si>
    <t>Trinity Elem</t>
  </si>
  <si>
    <t>Wolf Creek Elem</t>
  </si>
  <si>
    <t>Auchard Creek Elem</t>
  </si>
  <si>
    <t>Augusta Elem</t>
  </si>
  <si>
    <t>Augusta H S</t>
  </si>
  <si>
    <t>Fortine Elem</t>
  </si>
  <si>
    <t>Trego Elem</t>
  </si>
  <si>
    <t>Alder Elem</t>
  </si>
  <si>
    <t>Sheridan Elem</t>
  </si>
  <si>
    <t>Sheridan H S</t>
  </si>
  <si>
    <t>Twin Bridges K-12 Schools</t>
  </si>
  <si>
    <t>Harrison K-12 Schools</t>
  </si>
  <si>
    <t>Ennis K-12 Schools</t>
  </si>
  <si>
    <t>Circle Elem</t>
  </si>
  <si>
    <t>Circle H S</t>
  </si>
  <si>
    <t>Vida Elem</t>
  </si>
  <si>
    <t>Alberton K-12 Schools</t>
  </si>
  <si>
    <t>Superior K-12 Schools</t>
  </si>
  <si>
    <t>St Regis K-12 Schools</t>
  </si>
  <si>
    <t>Lolo Elem</t>
  </si>
  <si>
    <t>Potomac Elem</t>
  </si>
  <si>
    <t>Bonner Elem</t>
  </si>
  <si>
    <t>Woodman Elem</t>
  </si>
  <si>
    <t>DeSmet Elem</t>
  </si>
  <si>
    <t>Sunset Elem</t>
  </si>
  <si>
    <t>Clinton Elem</t>
  </si>
  <si>
    <t>Swan Valley Elem</t>
  </si>
  <si>
    <t>Seeley Lake Elem</t>
  </si>
  <si>
    <t>Roundup Elem</t>
  </si>
  <si>
    <t>Roundup High School</t>
  </si>
  <si>
    <t>Melstone Elem</t>
  </si>
  <si>
    <t>Melstone H S</t>
  </si>
  <si>
    <t>Livingston Elem</t>
  </si>
  <si>
    <t>Park H S</t>
  </si>
  <si>
    <t>Gardiner Elem</t>
  </si>
  <si>
    <t>Cooke City Elem</t>
  </si>
  <si>
    <t>Pine Creek Elem</t>
  </si>
  <si>
    <t>Winnett K-12 Schools</t>
  </si>
  <si>
    <t>Dodson K-12</t>
  </si>
  <si>
    <t>Saco H S</t>
  </si>
  <si>
    <t>Whitewater K-12 Schools</t>
  </si>
  <si>
    <t>Dupuyer Elem</t>
  </si>
  <si>
    <t>Conrad Elem</t>
  </si>
  <si>
    <t>Conrad H S</t>
  </si>
  <si>
    <t>Valier Elem</t>
  </si>
  <si>
    <t>Valier H S</t>
  </si>
  <si>
    <t>Miami Elem</t>
  </si>
  <si>
    <t>Biddle Elem</t>
  </si>
  <si>
    <t>Broadus Elem</t>
  </si>
  <si>
    <t>Powder River Co Dist H S</t>
  </si>
  <si>
    <t>South Stacey Elem</t>
  </si>
  <si>
    <t>Deer Lodge Elem</t>
  </si>
  <si>
    <t>Powell County H S</t>
  </si>
  <si>
    <t>Ovando Elem</t>
  </si>
  <si>
    <t>Helmville Elem</t>
  </si>
  <si>
    <t>Garrison Elem</t>
  </si>
  <si>
    <t>Elliston Elem</t>
  </si>
  <si>
    <t>Avon Elem</t>
  </si>
  <si>
    <t>Terry K-12 Schools</t>
  </si>
  <si>
    <t>Stevensville Elem</t>
  </si>
  <si>
    <t>Stevensville H S</t>
  </si>
  <si>
    <t>Hamilton K-12 Schools</t>
  </si>
  <si>
    <t>Victor K-12 Schools</t>
  </si>
  <si>
    <t>Darby K-12 Schools</t>
  </si>
  <si>
    <t>Lone Rock Elem</t>
  </si>
  <si>
    <t>Florence-Carlton K-12 Schls</t>
  </si>
  <si>
    <t>Savage Elem</t>
  </si>
  <si>
    <t>Savage H S</t>
  </si>
  <si>
    <t>Brorson Elem</t>
  </si>
  <si>
    <t>Fairview H S</t>
  </si>
  <si>
    <t>Rau Elem</t>
  </si>
  <si>
    <t>Lambert Elem</t>
  </si>
  <si>
    <t>Lambert H S</t>
  </si>
  <si>
    <t>Frontier Elem</t>
  </si>
  <si>
    <t>Culbertson Elem</t>
  </si>
  <si>
    <t>Culbertson H S</t>
  </si>
  <si>
    <t>Brockton Elem</t>
  </si>
  <si>
    <t>Brockton H S</t>
  </si>
  <si>
    <t>Bainville K-12 Schools</t>
  </si>
  <si>
    <t>Froid Elem</t>
  </si>
  <si>
    <t>Froid H S</t>
  </si>
  <si>
    <t>Birney Elem</t>
  </si>
  <si>
    <t>Forsyth Elem</t>
  </si>
  <si>
    <t>Forsyth H S</t>
  </si>
  <si>
    <t>Rosebud K-12</t>
  </si>
  <si>
    <t>Thompson Falls Elem</t>
  </si>
  <si>
    <t>Thompson Falls H S</t>
  </si>
  <si>
    <t>Trout Creek Elem</t>
  </si>
  <si>
    <t>Dixon Elem</t>
  </si>
  <si>
    <t>Noxon Elem</t>
  </si>
  <si>
    <t>Noxon H S</t>
  </si>
  <si>
    <t>Hot Springs K-12</t>
  </si>
  <si>
    <t>Westby K-12 Schools</t>
  </si>
  <si>
    <t>Medicine Lake K-12 Schools</t>
  </si>
  <si>
    <t>Plentywood K-12 Schools</t>
  </si>
  <si>
    <t>Melrose Elem</t>
  </si>
  <si>
    <t>Park City Elem</t>
  </si>
  <si>
    <t>Park City H S</t>
  </si>
  <si>
    <t>Columbus Elem</t>
  </si>
  <si>
    <t>Columbus H S</t>
  </si>
  <si>
    <t>Reed Point Elem</t>
  </si>
  <si>
    <t>Reed Point H S</t>
  </si>
  <si>
    <t>Fishtail Elem</t>
  </si>
  <si>
    <t>Nye Elem</t>
  </si>
  <si>
    <t>Rapelje Elem</t>
  </si>
  <si>
    <t>Rapelje H S</t>
  </si>
  <si>
    <t>Absarokee Elem</t>
  </si>
  <si>
    <t>Absarokee H S</t>
  </si>
  <si>
    <t>Big Timber Elem</t>
  </si>
  <si>
    <t>Melville Elem</t>
  </si>
  <si>
    <t>Greycliff Elem</t>
  </si>
  <si>
    <t>McLeod Elem</t>
  </si>
  <si>
    <t>Sweet Grass County H S</t>
  </si>
  <si>
    <t>Choteau Elem</t>
  </si>
  <si>
    <t>Choteau H S</t>
  </si>
  <si>
    <t>Bynum Elem</t>
  </si>
  <si>
    <t>Fairfield Elem</t>
  </si>
  <si>
    <t>Fairfield H S</t>
  </si>
  <si>
    <t>Power Elem</t>
  </si>
  <si>
    <t>Power H S</t>
  </si>
  <si>
    <t>Golden Ridge Elem</t>
  </si>
  <si>
    <t>Pendroy Elem</t>
  </si>
  <si>
    <t>Greenfield Elem</t>
  </si>
  <si>
    <t>Sunburst K-12 Schools</t>
  </si>
  <si>
    <t>Shelby Elem</t>
  </si>
  <si>
    <t>Shelby H S</t>
  </si>
  <si>
    <t>Galata Elem</t>
  </si>
  <si>
    <t>Hysham K-12 Schools</t>
  </si>
  <si>
    <t>Frazer Elem</t>
  </si>
  <si>
    <t>Frazer H S</t>
  </si>
  <si>
    <t>Hinsdale Elem</t>
  </si>
  <si>
    <t>Hinsdale H S</t>
  </si>
  <si>
    <t>Opheim K-12 Schools</t>
  </si>
  <si>
    <t>Lustre Elem</t>
  </si>
  <si>
    <t>Judith Gap Elem</t>
  </si>
  <si>
    <t>Judith Gap H S</t>
  </si>
  <si>
    <t>Wibaux K-12 Schools</t>
  </si>
  <si>
    <t>Blue Creek Elem</t>
  </si>
  <si>
    <t>Canyon Creek Elem</t>
  </si>
  <si>
    <t>Laurel Elem</t>
  </si>
  <si>
    <t>Laurel H S</t>
  </si>
  <si>
    <t>Elder Grove Elem</t>
  </si>
  <si>
    <t>Custer K-12 Schools</t>
  </si>
  <si>
    <t>Morin Elem</t>
  </si>
  <si>
    <t>Elysian Elem</t>
  </si>
  <si>
    <t>Huntley Project K-12 Schools</t>
  </si>
  <si>
    <t>Shepherd Elem</t>
  </si>
  <si>
    <t>Shepherd H S</t>
  </si>
  <si>
    <t>Pioneer Elem</t>
  </si>
  <si>
    <t>Independent Elem</t>
  </si>
  <si>
    <t>West Valley Elem</t>
  </si>
  <si>
    <t>Gardiner H S</t>
  </si>
  <si>
    <t>Yellowstone Academy Elem</t>
  </si>
  <si>
    <t>Saco Elem</t>
  </si>
  <si>
    <t>Charlo Elem</t>
  </si>
  <si>
    <t>Charlo H S</t>
  </si>
  <si>
    <t>Rocky Boy Elem</t>
  </si>
  <si>
    <t>Hays-Lodge Pole K-12 Schls</t>
  </si>
  <si>
    <t>Plenty Coups H S</t>
  </si>
  <si>
    <t>Arrowhead Elem</t>
  </si>
  <si>
    <t>North Harlem Colony Elem</t>
  </si>
  <si>
    <t>Gildford Colony Elem</t>
  </si>
  <si>
    <t>Ayers Elem</t>
  </si>
  <si>
    <t>Lincoln K-12 Schools</t>
  </si>
  <si>
    <t>West Glacier Elem</t>
  </si>
  <si>
    <t>Liberty Elem</t>
  </si>
  <si>
    <t>Sun River Valley Elem</t>
  </si>
  <si>
    <t>Heart Butte K-12 Schools</t>
  </si>
  <si>
    <t>Shields Valley Elem</t>
  </si>
  <si>
    <t>Shields Valley H S</t>
  </si>
  <si>
    <t>Rocky Boy H S</t>
  </si>
  <si>
    <t>North Star Elem</t>
  </si>
  <si>
    <t>North Star HS</t>
  </si>
  <si>
    <t>Dutton/Brady K-12 Schools</t>
  </si>
  <si>
    <t>Chester-Joplin-Inverness El</t>
  </si>
  <si>
    <t>Chester-Joplin-Inverness HS</t>
  </si>
  <si>
    <t>Big Sky School K-12</t>
  </si>
  <si>
    <t>Le</t>
  </si>
  <si>
    <t>Name</t>
  </si>
  <si>
    <t>Elementary</t>
  </si>
  <si>
    <t>Student's Total SPED Costs 9-12</t>
  </si>
  <si>
    <t>Student's Total SPED Costs 7-8*</t>
  </si>
  <si>
    <t>High School</t>
  </si>
  <si>
    <t>Budget Limit ANB E</t>
  </si>
  <si>
    <t>Budget Limit ANB M</t>
  </si>
  <si>
    <t>Budget Limit ANB H</t>
  </si>
  <si>
    <t>Basic Entitlement E</t>
  </si>
  <si>
    <t>Basic Entitlement M</t>
  </si>
  <si>
    <t>Basic Entitlement H</t>
  </si>
  <si>
    <t>E1</t>
  </si>
  <si>
    <t>E2</t>
  </si>
  <si>
    <t>E3</t>
  </si>
  <si>
    <t>E4</t>
  </si>
  <si>
    <t>H1</t>
  </si>
  <si>
    <t>H2</t>
  </si>
  <si>
    <t>M1</t>
  </si>
  <si>
    <t>E</t>
  </si>
  <si>
    <t>M</t>
  </si>
  <si>
    <t>H</t>
  </si>
  <si>
    <t>Student's Total SPED Costs K-6 or K-8**</t>
  </si>
  <si>
    <t>** Unaccredited 7 -8 programs</t>
  </si>
  <si>
    <t>*Districts with an approved and accredited junior high school, 7th and 8th grade program</t>
  </si>
  <si>
    <t xml:space="preserve"> or middle school calculate the tuition levy using the high school ANB rate</t>
  </si>
  <si>
    <t>a. The student's state special education payment</t>
  </si>
  <si>
    <t>b. The student's federal special education payment</t>
  </si>
  <si>
    <t xml:space="preserve">2. Levy must be restricted to the actual cost of service under the student's individualized education </t>
  </si>
  <si>
    <t xml:space="preserve">The district's total state special education payment for year of enrollment divided by </t>
  </si>
  <si>
    <t>the district's current ANB for year of enrollment</t>
  </si>
  <si>
    <t>The district's preliminary federal alloction for the year of enrollment divided by the</t>
  </si>
  <si>
    <t>official October enrollment for the prior year (official enrollment count includes</t>
  </si>
  <si>
    <t>both regularly enrolled students and SPED only students)</t>
  </si>
  <si>
    <t>c. The student's per ANB amount</t>
  </si>
  <si>
    <t>The first (maximum) per-ANB amount for the year of enrollment (per-ANB amount</t>
  </si>
  <si>
    <t>depends on the student's grade and/or budget unit)</t>
  </si>
  <si>
    <t>d. The prorated portion of the district's basic entitlement for each qualifying student</t>
  </si>
  <si>
    <t>The basic entitlement per district budget unit divided by the budgeted ANB per budget</t>
  </si>
  <si>
    <t>unit for the year of enrollment</t>
  </si>
  <si>
    <t>for each qualifying student</t>
  </si>
  <si>
    <t>The sum of these four payments for the district for the year of enrollment divided by</t>
  </si>
  <si>
    <t>the district's budgeted ANB for the year of enrollment</t>
  </si>
  <si>
    <t>3. Districts who belong to a coop may not not levy costs for related services or other services provided by</t>
  </si>
  <si>
    <t>4. Districts should consider their Maintenance of Effort (MOE) when levying the costs for special education</t>
  </si>
  <si>
    <t>students.  Monies expended through the district's tuition and transportation funds in accordance with</t>
  </si>
  <si>
    <t>5. Districts should continue to follow current law for students in Day Treatment programs (not count</t>
  </si>
  <si>
    <t>students for ANB, submit FP-15 for reimbursement of ANB).</t>
  </si>
  <si>
    <t>Districts with structure changes should contact the OPI to ensure accuracy of calculations</t>
  </si>
  <si>
    <t>State FY</t>
  </si>
  <si>
    <t>Award Type</t>
  </si>
  <si>
    <t>Project Status</t>
  </si>
  <si>
    <t>Applicant LE</t>
  </si>
  <si>
    <t>Applicant Name</t>
  </si>
  <si>
    <t>District Name</t>
  </si>
  <si>
    <t>Total Allocation</t>
  </si>
  <si>
    <t>Bear Paw Cooperative</t>
  </si>
  <si>
    <t>Big Country Coop</t>
  </si>
  <si>
    <t>Bitterroot Valley Coop</t>
  </si>
  <si>
    <t>Central Mt Learn Res Ctr</t>
  </si>
  <si>
    <t>Chouteau Co Joint Service</t>
  </si>
  <si>
    <t>Dept of Corrections-Youth</t>
  </si>
  <si>
    <t>E. Yellowstone Spec. Ser  Coop</t>
  </si>
  <si>
    <t>Gallatin/Madison Coop</t>
  </si>
  <si>
    <t>Great Divide Educ Serv</t>
  </si>
  <si>
    <t>Missoula Area Education Coop</t>
  </si>
  <si>
    <t>Mont Sch for Deaf Blind</t>
  </si>
  <si>
    <t>North Ctrl Learn Res Ctr</t>
  </si>
  <si>
    <t>Park County Coop</t>
  </si>
  <si>
    <t>Prairie View Coop</t>
  </si>
  <si>
    <t>Prickly Pear Coop</t>
  </si>
  <si>
    <t>Roose-Valley Sp Ed Coop</t>
  </si>
  <si>
    <t>Sheridan/Daniels Coop</t>
  </si>
  <si>
    <t>Stillwater/Swt Grass Coop</t>
  </si>
  <si>
    <t>Tri County Coop</t>
  </si>
  <si>
    <t>Yellowstone/W Carbon Coop</t>
  </si>
  <si>
    <t>TOTAL</t>
  </si>
  <si>
    <t>IN-DISTRICT SPECIAL EDUCATION PERMISSIVE LEVY CALCULATOR</t>
  </si>
  <si>
    <t>1. Student must be a resident of the district - students attending under a tuition agreement are not eligible</t>
  </si>
  <si>
    <t>this calculation will be considered in the district's MOE calculation.</t>
  </si>
  <si>
    <t>White Sulphur Spgs K-12</t>
  </si>
  <si>
    <t>9689</t>
  </si>
  <si>
    <t>9692</t>
  </si>
  <si>
    <t>9755</t>
  </si>
  <si>
    <t>9690</t>
  </si>
  <si>
    <t>9691</t>
  </si>
  <si>
    <t>9871</t>
  </si>
  <si>
    <t>9694</t>
  </si>
  <si>
    <t>9695</t>
  </si>
  <si>
    <t>9696</t>
  </si>
  <si>
    <t>9703</t>
  </si>
  <si>
    <t>9698</t>
  </si>
  <si>
    <t>9699</t>
  </si>
  <si>
    <t>9700</t>
  </si>
  <si>
    <t>9701</t>
  </si>
  <si>
    <t>9697</t>
  </si>
  <si>
    <t>9801</t>
  </si>
  <si>
    <t>9702</t>
  </si>
  <si>
    <t>9693</t>
  </si>
  <si>
    <t>9704</t>
  </si>
  <si>
    <t>9705</t>
  </si>
  <si>
    <t>9707</t>
  </si>
  <si>
    <t>9029</t>
  </si>
  <si>
    <t>Big Sandy K-12</t>
  </si>
  <si>
    <t>Flathead Special Ed. Coop.</t>
  </si>
  <si>
    <t>Big Sky Special Needs Coop</t>
  </si>
  <si>
    <t>4 Funding Components</t>
  </si>
  <si>
    <t>e. The prorated portion of the district's general fund payments in 20-9-327 through 330, MCA</t>
  </si>
  <si>
    <t xml:space="preserve">Use this calculator to identify the amount that may be levied from the district's Tuition fund (13).  </t>
  </si>
  <si>
    <t xml:space="preserve">Districts have the option of levying either the estimated cost in the year of enrollment or the </t>
  </si>
  <si>
    <t>actual cost in the year following enrollment.  If estimated costs are not realized the district must</t>
  </si>
  <si>
    <t>reduce their levy in the subsequent year.  Expenditures from the Tuition and Transportation</t>
  </si>
  <si>
    <t>funds will count toward the district's Maintenance of Effort (MOE) calculation.</t>
  </si>
  <si>
    <t>SEE INSTRUCTIONS FOR USING THIS CALCULATOR BELOW</t>
  </si>
  <si>
    <t>Plains K-12</t>
  </si>
  <si>
    <t>the coop, unless the coop is billing the district directly for those services.</t>
  </si>
  <si>
    <t>6. Districts have three options for levying costs:</t>
  </si>
  <si>
    <t>1240</t>
  </si>
  <si>
    <t>1241</t>
  </si>
  <si>
    <t>Harlowton K-12</t>
  </si>
  <si>
    <t>East Helena K-12</t>
  </si>
  <si>
    <t>Lockwood K-12</t>
  </si>
  <si>
    <t>Geyser K-12 Schools</t>
  </si>
  <si>
    <t>Cabinet Mountain Cooperative</t>
  </si>
  <si>
    <t>program (IEP) minus the following:</t>
  </si>
  <si>
    <t>IN-DISTRICT SPECIAL EDUCATION PERMISSIVE LEVY</t>
  </si>
  <si>
    <t>The checklists below outline the steps for using the calculator to calculate the district’s tuition levy.</t>
  </si>
  <si>
    <t>NOTE:  The adjustments in the levy amount are made based on the overall levy requested.</t>
  </si>
  <si>
    <t>E5</t>
  </si>
  <si>
    <t>H3</t>
  </si>
  <si>
    <t>H4</t>
  </si>
  <si>
    <t>M2</t>
  </si>
  <si>
    <t>M3</t>
  </si>
  <si>
    <t>2026</t>
  </si>
  <si>
    <t>Broadview K-12</t>
  </si>
  <si>
    <t>Per ANB Student Entitlement</t>
  </si>
  <si>
    <t>IF(D6="0946",PY4FundingComp!M348,IFERROR(VLOOKUP(D6,PY4FundingComp!B7:H4116,6,FALSE),0))</t>
  </si>
  <si>
    <t>EL&amp;M Total</t>
  </si>
  <si>
    <t>LE Number</t>
  </si>
  <si>
    <t>0978 2025 total</t>
  </si>
  <si>
    <t>IF(D6="0979",SPEDAllowCost!G355,IFERROR(VLOOKUP(D6,SPEDAllowCost!$B$7:$E$616,2,FALSE),0))</t>
  </si>
  <si>
    <t>IF(D6="0979",AIMEnrollment!H355,IFERROR(VLOOKUP(D6,AIMEnrollment!$B$5:$E$4121,2,FALSE),0))</t>
  </si>
  <si>
    <t>should be filling with 185</t>
  </si>
  <si>
    <t>Use this formulas in AIM Oct Enr</t>
  </si>
  <si>
    <t>TUITION CALCULATOR CHECKLIST FY 2026 BUDGET</t>
  </si>
  <si>
    <r>
      <t>o</t>
    </r>
    <r>
      <rPr>
        <sz val="12"/>
        <rFont val="Times New Roman"/>
        <family val="1"/>
      </rPr>
      <t xml:space="preserve">    </t>
    </r>
    <r>
      <rPr>
        <sz val="12"/>
        <rFont val="Calibri"/>
        <family val="2"/>
        <scheme val="minor"/>
      </rPr>
      <t>Open the new tuition levy calculator ;</t>
    </r>
  </si>
  <si>
    <r>
      <t>o</t>
    </r>
    <r>
      <rPr>
        <sz val="12"/>
        <rFont val="Times New Roman"/>
        <family val="1"/>
      </rPr>
      <t xml:space="preserve">    </t>
    </r>
    <r>
      <rPr>
        <sz val="12"/>
        <rFont val="Calibri"/>
        <family val="2"/>
        <scheme val="minor"/>
      </rPr>
      <t>Enter the district’s LE number;</t>
    </r>
  </si>
  <si>
    <r>
      <t>o</t>
    </r>
    <r>
      <rPr>
        <sz val="12"/>
        <rFont val="Times New Roman"/>
        <family val="1"/>
      </rPr>
      <t xml:space="preserve">    </t>
    </r>
    <r>
      <rPr>
        <sz val="12"/>
        <rFont val="Calibri"/>
        <family val="2"/>
        <scheme val="minor"/>
      </rPr>
      <t xml:space="preserve">Compare the </t>
    </r>
    <r>
      <rPr>
        <i/>
        <sz val="12"/>
        <rFont val="Calibri"/>
        <family val="2"/>
        <scheme val="minor"/>
      </rPr>
      <t>actual</t>
    </r>
    <r>
      <rPr>
        <sz val="12"/>
        <rFont val="Calibri"/>
        <family val="2"/>
        <scheme val="minor"/>
      </rPr>
      <t xml:space="preserve"> levy amount to the </t>
    </r>
    <r>
      <rPr>
        <i/>
        <sz val="12"/>
        <rFont val="Calibri"/>
        <family val="2"/>
        <scheme val="minor"/>
      </rPr>
      <t>estimated</t>
    </r>
    <r>
      <rPr>
        <sz val="12"/>
        <rFont val="Calibri"/>
        <family val="2"/>
        <scheme val="minor"/>
      </rPr>
      <t xml:space="preserve"> levy amount for the budget;</t>
    </r>
  </si>
  <si>
    <t>FY 2026 Levy Requested</t>
  </si>
  <si>
    <r>
      <t>o</t>
    </r>
    <r>
      <rPr>
        <sz val="12"/>
        <rFont val="Times New Roman"/>
        <family val="1"/>
      </rPr>
      <t xml:space="preserve">    </t>
    </r>
    <r>
      <rPr>
        <sz val="12"/>
        <rFont val="Calibri"/>
        <family val="2"/>
        <scheme val="minor"/>
      </rPr>
      <t>Open the new tuition levy calculator (link above);</t>
    </r>
  </si>
  <si>
    <r>
      <t>o</t>
    </r>
    <r>
      <rPr>
        <sz val="12"/>
        <rFont val="Times New Roman"/>
        <family val="1"/>
      </rPr>
      <t xml:space="preserve">    </t>
    </r>
    <r>
      <rPr>
        <sz val="12"/>
        <rFont val="Calibri"/>
        <family val="2"/>
        <scheme val="minor"/>
      </rPr>
      <t>The estimated levy is calculated for the student;</t>
    </r>
  </si>
  <si>
    <r>
      <t>o</t>
    </r>
    <r>
      <rPr>
        <sz val="12"/>
        <rFont val="Times New Roman"/>
        <family val="1"/>
      </rPr>
      <t xml:space="preserve">    </t>
    </r>
    <r>
      <rPr>
        <sz val="12"/>
        <rFont val="Calibri"/>
        <family val="2"/>
        <scheme val="minor"/>
      </rPr>
      <t>The actual levy is calculated for the student.</t>
    </r>
  </si>
  <si>
    <r>
      <t>Note:</t>
    </r>
    <r>
      <rPr>
        <sz val="12"/>
        <rFont val="Calibri"/>
        <family val="2"/>
        <scheme val="minor"/>
      </rPr>
      <t xml:space="preserve">  A district may do a combination of estimate and actual cost in the same year.</t>
    </r>
  </si>
  <si>
    <r>
      <t>ü</t>
    </r>
    <r>
      <rPr>
        <sz val="12"/>
        <rFont val="Times New Roman"/>
        <family val="1"/>
      </rPr>
      <t xml:space="preserve">  </t>
    </r>
    <r>
      <rPr>
        <sz val="12"/>
        <rFont val="Calibri"/>
        <family val="2"/>
        <scheme val="minor"/>
      </rPr>
      <t xml:space="preserve">If the district requested a levy in FY 2026 based on an </t>
    </r>
    <r>
      <rPr>
        <b/>
        <i/>
        <sz val="12"/>
        <rFont val="Calibri"/>
        <family val="2"/>
        <scheme val="minor"/>
      </rPr>
      <t>estimate</t>
    </r>
    <r>
      <rPr>
        <sz val="12"/>
        <rFont val="Calibri"/>
        <family val="2"/>
        <scheme val="minor"/>
      </rPr>
      <t xml:space="preserve"> of cost for the 2025-2026 school year, calculate the final levy amount based on </t>
    </r>
    <r>
      <rPr>
        <i/>
        <sz val="12"/>
        <rFont val="Calibri"/>
        <family val="2"/>
        <scheme val="minor"/>
      </rPr>
      <t>actual</t>
    </r>
    <r>
      <rPr>
        <sz val="12"/>
        <rFont val="Calibri"/>
        <family val="2"/>
        <scheme val="minor"/>
      </rPr>
      <t xml:space="preserve"> cost:</t>
    </r>
  </si>
  <si>
    <r>
      <t>o</t>
    </r>
    <r>
      <rPr>
        <sz val="12"/>
        <rFont val="Times New Roman"/>
        <family val="1"/>
      </rPr>
      <t xml:space="preserve">    </t>
    </r>
    <r>
      <rPr>
        <sz val="12"/>
        <rFont val="Calibri"/>
        <family val="2"/>
        <scheme val="minor"/>
      </rPr>
      <t>Enter the actual cost in FY 2026 for the appropriate school/grade, by student;</t>
    </r>
  </si>
  <si>
    <r>
      <t>§</t>
    </r>
    <r>
      <rPr>
        <sz val="12"/>
        <rFont val="Times New Roman"/>
        <family val="1"/>
      </rPr>
      <t xml:space="preserve">  </t>
    </r>
    <r>
      <rPr>
        <sz val="12"/>
        <rFont val="Calibri"/>
        <family val="2"/>
        <scheme val="minor"/>
      </rPr>
      <t xml:space="preserve">If the levy amount is HIGHER, the district may levy the additional funds in the FY27 budget; </t>
    </r>
    <r>
      <rPr>
        <i/>
        <sz val="12"/>
        <rFont val="Calibri"/>
        <family val="2"/>
        <scheme val="minor"/>
      </rPr>
      <t>OR</t>
    </r>
  </si>
  <si>
    <r>
      <t>§</t>
    </r>
    <r>
      <rPr>
        <sz val="12"/>
        <rFont val="Times New Roman"/>
        <family val="1"/>
      </rPr>
      <t xml:space="preserve">  </t>
    </r>
    <r>
      <rPr>
        <sz val="12"/>
        <rFont val="Calibri"/>
        <family val="2"/>
        <scheme val="minor"/>
      </rPr>
      <t>If the levy amount is LOWER, the district must reduce the FY27 levy by the amount of the difference.</t>
    </r>
  </si>
  <si>
    <r>
      <t>Example:</t>
    </r>
    <r>
      <rPr>
        <sz val="12"/>
        <rFont val="Calibri"/>
        <family val="2"/>
        <scheme val="minor"/>
      </rPr>
      <t xml:space="preserve">  If “Jane” is enrolled in the 2025-2026 year and the district requests a levy of $10,000 to cover SPED expenditures, but the adjusted levy shows only $9,000 should have been levied, the OVERALL levy for FY 2027 is lowered by $1,000 – even if “Jane” is no longer enrolled in the district.</t>
    </r>
  </si>
  <si>
    <t>FY 2027 Levy Requested</t>
  </si>
  <si>
    <r>
      <t>ü</t>
    </r>
    <r>
      <rPr>
        <sz val="12"/>
        <rFont val="Times New Roman"/>
        <family val="1"/>
      </rPr>
      <t xml:space="preserve">  </t>
    </r>
    <r>
      <rPr>
        <sz val="12"/>
        <rFont val="Calibri"/>
        <family val="2"/>
        <scheme val="minor"/>
      </rPr>
      <t xml:space="preserve">If the district requests a levy for FY 2027 based on an </t>
    </r>
    <r>
      <rPr>
        <i/>
        <sz val="12"/>
        <rFont val="Calibri"/>
        <family val="2"/>
        <scheme val="minor"/>
      </rPr>
      <t>estimate</t>
    </r>
    <r>
      <rPr>
        <sz val="12"/>
        <rFont val="Calibri"/>
        <family val="2"/>
        <scheme val="minor"/>
      </rPr>
      <t xml:space="preserve"> of cost for the 2026-2027 school year, calculate an estimated levy amount using the calculator:</t>
    </r>
  </si>
  <si>
    <r>
      <t>o</t>
    </r>
    <r>
      <rPr>
        <sz val="12"/>
        <rFont val="Times New Roman"/>
        <family val="1"/>
      </rPr>
      <t xml:space="preserve">    </t>
    </r>
    <r>
      <rPr>
        <sz val="12"/>
        <rFont val="Calibri"/>
        <family val="2"/>
        <scheme val="minor"/>
      </rPr>
      <t>Enter the estimated cost in FY 2027 for the appropriate school/grade, by student;</t>
    </r>
  </si>
  <si>
    <r>
      <t>o</t>
    </r>
    <r>
      <rPr>
        <sz val="12"/>
        <rFont val="Times New Roman"/>
        <family val="1"/>
      </rPr>
      <t xml:space="preserve">    </t>
    </r>
    <r>
      <rPr>
        <sz val="12"/>
        <rFont val="Calibri"/>
        <family val="2"/>
        <scheme val="minor"/>
      </rPr>
      <t>The actual levy amount is calculated in FY 2028 and adjustments made, if necessary.</t>
    </r>
  </si>
  <si>
    <r>
      <t>ü</t>
    </r>
    <r>
      <rPr>
        <sz val="12"/>
        <rFont val="Times New Roman"/>
        <family val="1"/>
      </rPr>
      <t xml:space="preserve">  </t>
    </r>
    <r>
      <rPr>
        <sz val="12"/>
        <rFont val="Calibri"/>
        <family val="2"/>
        <scheme val="minor"/>
      </rPr>
      <t>If the district requests a levy for FY 2027 based on actual cost for the 2025-2026 school year, calculate the actual levy amount using the calculator:</t>
    </r>
  </si>
  <si>
    <t xml:space="preserve">When requesting a FY 2027 tuition levy, adjust the total amount levied to reflect changes in levy amounts requested in FY 2026 (if appropriate). </t>
  </si>
  <si>
    <t>FINAL</t>
  </si>
  <si>
    <t>HB2</t>
  </si>
  <si>
    <t>or</t>
  </si>
  <si>
    <t>Definition 20-9-306(17)</t>
  </si>
  <si>
    <t>2027</t>
  </si>
  <si>
    <t>0392</t>
  </si>
  <si>
    <t>Sand Springs Elem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</si>
</sst>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_);_(* \(#,##0\);_(* &quot;-&quot;??_);_(@_)"/>
    <numFmt numFmtId="165" formatCode="0000"/>
  </numFmts>
  <fonts count="19" x14ac:knownFonts="1">
    <font>
      <sz val="11"/>
      <color theme="1"/>
      <name val="Calibri"/>
      <family val="2"/>
      <scheme val="minor"/>
    </font>
    <font>
      <sz val="11"/>
      <color theme="1"/>
      <name val="Calibri"/>
      <family val="2"/>
      <scheme val="minor"/>
    </font>
    <font>
      <b/>
      <sz val="11"/>
      <color rgb="FFFF0000"/>
      <name val="Calibri"/>
      <family val="2"/>
      <scheme val="minor"/>
    </font>
    <font>
      <sz val="10"/>
      <color theme="1"/>
      <name val="Calibri"/>
      <family val="2"/>
      <scheme val="minor"/>
    </font>
    <font>
      <b/>
      <sz val="12"/>
      <color theme="1"/>
      <name val="Calibri"/>
      <family val="2"/>
      <scheme val="minor"/>
    </font>
    <font>
      <b/>
      <sz val="11"/>
      <color theme="1"/>
      <name val="Calibri"/>
      <family val="2"/>
      <scheme val="minor"/>
    </font>
    <font>
      <sz val="20"/>
      <color theme="1"/>
      <name val="Calibri"/>
      <family val="2"/>
      <scheme val="minor"/>
    </font>
    <font>
      <sz val="12"/>
      <color theme="1"/>
      <name val="Calibri"/>
      <family val="2"/>
      <scheme val="minor"/>
    </font>
    <font>
      <b/>
      <sz val="14"/>
      <color theme="1"/>
      <name val="Calibri"/>
      <family val="2"/>
      <scheme val="minor"/>
    </font>
    <font>
      <sz val="10"/>
      <color indexed="8"/>
      <name val="Arial"/>
      <family val="2"/>
    </font>
    <font>
      <b/>
      <sz val="12"/>
      <name val="Calibri"/>
      <family val="2"/>
      <scheme val="minor"/>
    </font>
    <font>
      <u/>
      <sz val="12"/>
      <name val="Calibri"/>
      <family val="2"/>
      <scheme val="minor"/>
    </font>
    <font>
      <sz val="12"/>
      <name val="Calibri"/>
      <family val="2"/>
      <scheme val="minor"/>
    </font>
    <font>
      <sz val="11"/>
      <name val="Calibri"/>
      <family val="2"/>
      <scheme val="minor"/>
    </font>
    <font>
      <sz val="12"/>
      <name val="Wingdings"/>
      <charset val="2"/>
    </font>
    <font>
      <sz val="12"/>
      <name val="Times New Roman"/>
      <family val="1"/>
    </font>
    <font>
      <b/>
      <i/>
      <sz val="12"/>
      <name val="Calibri"/>
      <family val="2"/>
      <scheme val="minor"/>
    </font>
    <font>
      <i/>
      <sz val="12"/>
      <name val="Calibri"/>
      <family val="2"/>
      <scheme val="minor"/>
    </font>
    <font>
      <sz val="12"/>
      <name val="Courier New"/>
      <family val="3"/>
    </font>
  </fonts>
  <fills count="13">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32F5FA"/>
        <bgColor indexed="64"/>
      </patternFill>
    </fill>
    <fill>
      <patternFill patternType="solid">
        <fgColor rgb="FF00FFFF"/>
        <bgColor indexed="64"/>
      </patternFill>
    </fill>
    <fill>
      <patternFill patternType="solid">
        <fgColor rgb="FF00FF0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EBF1DE"/>
        <bgColor indexed="64"/>
      </patternFill>
    </fill>
    <fill>
      <patternFill patternType="solid">
        <fgColor rgb="FFFF0000"/>
        <bgColor indexed="64"/>
      </patternFill>
    </fill>
    <fill>
      <patternFill patternType="solid">
        <fgColor rgb="FF00CC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11">
    <xf numFmtId="0" fontId="0" fillId="0" borderId="0" xfId="0"/>
    <xf numFmtId="0" fontId="0" fillId="0" borderId="0" xfId="0" pivotButton="1"/>
    <xf numFmtId="0" fontId="0" fillId="0" borderId="0" xfId="0" applyAlignment="1">
      <alignment horizontal="left"/>
    </xf>
    <xf numFmtId="0" fontId="0" fillId="0" borderId="0" xfId="0" applyAlignment="1">
      <alignment horizontal="center"/>
    </xf>
    <xf numFmtId="0" fontId="0" fillId="3" borderId="0" xfId="0" applyFill="1"/>
    <xf numFmtId="43" fontId="0" fillId="0" borderId="0" xfId="0" applyNumberFormat="1"/>
    <xf numFmtId="0" fontId="0" fillId="2" borderId="10" xfId="0" applyFill="1" applyBorder="1"/>
    <xf numFmtId="0" fontId="2" fillId="2" borderId="11" xfId="0" applyFont="1" applyFill="1" applyBorder="1" applyAlignment="1">
      <alignment horizontal="center"/>
    </xf>
    <xf numFmtId="0" fontId="0" fillId="4" borderId="13" xfId="0" applyFill="1" applyBorder="1"/>
    <xf numFmtId="0" fontId="0" fillId="0" borderId="0" xfId="0" quotePrefix="1"/>
    <xf numFmtId="49" fontId="0" fillId="5" borderId="13" xfId="0" applyNumberFormat="1" applyFill="1" applyBorder="1" applyAlignment="1" applyProtection="1">
      <alignment horizontal="center"/>
      <protection locked="0"/>
    </xf>
    <xf numFmtId="0" fontId="0" fillId="2" borderId="12" xfId="0" applyFill="1" applyBorder="1" applyAlignment="1">
      <alignment horizontal="center"/>
    </xf>
    <xf numFmtId="0" fontId="0" fillId="0" borderId="1" xfId="0" applyBorder="1"/>
    <xf numFmtId="0" fontId="3" fillId="0" borderId="0" xfId="0" applyFont="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xf>
    <xf numFmtId="0" fontId="0" fillId="0" borderId="4" xfId="0" applyBorder="1"/>
    <xf numFmtId="0" fontId="0" fillId="0" borderId="5" xfId="0" applyBorder="1"/>
    <xf numFmtId="0" fontId="0" fillId="0" borderId="4" xfId="0" applyBorder="1" applyAlignment="1">
      <alignment horizontal="center"/>
    </xf>
    <xf numFmtId="0" fontId="0" fillId="0" borderId="5" xfId="0" applyBorder="1" applyAlignment="1">
      <alignment horizontal="center"/>
    </xf>
    <xf numFmtId="43" fontId="0" fillId="0" borderId="0" xfId="1" applyFont="1" applyBorder="1" applyProtection="1"/>
    <xf numFmtId="49" fontId="0" fillId="0" borderId="4" xfId="0" applyNumberFormat="1" applyBorder="1"/>
    <xf numFmtId="164" fontId="0" fillId="0" borderId="0" xfId="1" applyNumberFormat="1" applyFont="1" applyFill="1" applyBorder="1" applyAlignment="1" applyProtection="1">
      <alignment horizontal="center"/>
    </xf>
    <xf numFmtId="43" fontId="0" fillId="0" borderId="0" xfId="1" applyFont="1" applyFill="1" applyBorder="1" applyProtection="1"/>
    <xf numFmtId="164" fontId="0" fillId="0" borderId="4" xfId="1" applyNumberFormat="1" applyFont="1" applyFill="1" applyBorder="1" applyAlignment="1" applyProtection="1">
      <alignment horizontal="center"/>
    </xf>
    <xf numFmtId="164" fontId="0" fillId="0" borderId="5" xfId="1" applyNumberFormat="1" applyFont="1" applyFill="1" applyBorder="1" applyAlignment="1" applyProtection="1">
      <alignment horizontal="center"/>
    </xf>
    <xf numFmtId="164" fontId="0" fillId="0" borderId="0" xfId="1" applyNumberFormat="1" applyFont="1" applyFill="1" applyBorder="1" applyProtection="1"/>
    <xf numFmtId="43" fontId="0" fillId="0" borderId="4" xfId="1" applyFont="1" applyBorder="1" applyProtection="1"/>
    <xf numFmtId="43" fontId="0" fillId="0" borderId="5" xfId="1" applyFont="1" applyBorder="1" applyProtection="1"/>
    <xf numFmtId="43" fontId="0" fillId="0" borderId="4" xfId="1" applyFont="1" applyBorder="1" applyAlignment="1" applyProtection="1">
      <alignment horizontal="center"/>
    </xf>
    <xf numFmtId="43" fontId="0" fillId="0" borderId="5" xfId="1" applyFont="1" applyBorder="1" applyAlignment="1" applyProtection="1">
      <alignment horizontal="center"/>
    </xf>
    <xf numFmtId="0" fontId="0" fillId="2" borderId="4" xfId="0" applyFill="1" applyBorder="1"/>
    <xf numFmtId="0" fontId="0" fillId="2" borderId="5" xfId="0" applyFill="1" applyBorder="1"/>
    <xf numFmtId="43" fontId="0" fillId="0" borderId="16" xfId="1" applyFont="1" applyBorder="1" applyProtection="1"/>
    <xf numFmtId="43" fontId="0" fillId="0" borderId="6" xfId="1" applyFont="1" applyBorder="1" applyProtection="1"/>
    <xf numFmtId="164" fontId="0" fillId="0" borderId="4" xfId="1" applyNumberFormat="1" applyFont="1" applyFill="1" applyBorder="1" applyProtection="1"/>
    <xf numFmtId="164" fontId="0" fillId="0" borderId="5" xfId="1" applyNumberFormat="1" applyFont="1" applyFill="1" applyBorder="1" applyProtection="1"/>
    <xf numFmtId="43" fontId="0" fillId="0" borderId="17" xfId="1" applyFont="1" applyBorder="1" applyProtection="1"/>
    <xf numFmtId="43" fontId="0" fillId="0" borderId="9" xfId="1" applyFont="1" applyBorder="1" applyProtection="1"/>
    <xf numFmtId="0" fontId="0" fillId="0" borderId="7" xfId="0" applyBorder="1"/>
    <xf numFmtId="43" fontId="0" fillId="7" borderId="18" xfId="1" applyFont="1" applyFill="1" applyBorder="1" applyProtection="1"/>
    <xf numFmtId="43" fontId="0" fillId="0" borderId="0" xfId="1" applyFont="1" applyProtection="1"/>
    <xf numFmtId="43" fontId="0" fillId="0" borderId="0" xfId="1" applyFont="1" applyFill="1" applyBorder="1" applyAlignment="1" applyProtection="1">
      <alignment horizontal="center"/>
    </xf>
    <xf numFmtId="22" fontId="0" fillId="0" borderId="0" xfId="0" applyNumberFormat="1"/>
    <xf numFmtId="164" fontId="0" fillId="0" borderId="0" xfId="0" applyNumberFormat="1"/>
    <xf numFmtId="164" fontId="0" fillId="6" borderId="15" xfId="1" applyNumberFormat="1" applyFont="1" applyFill="1" applyBorder="1" applyAlignment="1" applyProtection="1">
      <alignment horizontal="center"/>
      <protection locked="0"/>
    </xf>
    <xf numFmtId="164" fontId="0" fillId="6" borderId="14" xfId="1" applyNumberFormat="1" applyFont="1" applyFill="1" applyBorder="1" applyAlignment="1" applyProtection="1">
      <alignment horizontal="center"/>
      <protection locked="0"/>
    </xf>
    <xf numFmtId="0" fontId="7" fillId="0" borderId="0" xfId="0" applyFont="1" applyAlignment="1">
      <alignment vertical="center"/>
    </xf>
    <xf numFmtId="0" fontId="5" fillId="0" borderId="0" xfId="0" applyFont="1"/>
    <xf numFmtId="0" fontId="0" fillId="0" borderId="0" xfId="0" applyAlignment="1">
      <alignment vertical="top"/>
    </xf>
    <xf numFmtId="43" fontId="0" fillId="0" borderId="16" xfId="1" applyFont="1" applyFill="1" applyBorder="1" applyProtection="1"/>
    <xf numFmtId="43" fontId="0" fillId="9" borderId="4" xfId="1" applyFont="1" applyFill="1" applyBorder="1" applyProtection="1"/>
    <xf numFmtId="43" fontId="0" fillId="9" borderId="5" xfId="1" applyFont="1" applyFill="1" applyBorder="1" applyProtection="1"/>
    <xf numFmtId="164" fontId="0" fillId="9" borderId="4" xfId="1" applyNumberFormat="1" applyFont="1" applyFill="1" applyBorder="1" applyProtection="1"/>
    <xf numFmtId="164" fontId="0" fillId="9" borderId="5" xfId="1" applyNumberFormat="1" applyFont="1" applyFill="1" applyBorder="1" applyProtection="1"/>
    <xf numFmtId="39" fontId="0" fillId="9" borderId="4" xfId="1" applyNumberFormat="1" applyFont="1" applyFill="1" applyBorder="1" applyProtection="1"/>
    <xf numFmtId="39" fontId="0" fillId="9" borderId="5" xfId="1" applyNumberFormat="1" applyFont="1" applyFill="1" applyBorder="1" applyProtection="1"/>
    <xf numFmtId="43" fontId="0" fillId="0" borderId="6" xfId="1" applyFont="1" applyFill="1" applyBorder="1" applyProtection="1"/>
    <xf numFmtId="0" fontId="7" fillId="0" borderId="0" xfId="0" applyFont="1" applyAlignment="1">
      <alignment horizontal="left" vertical="center" wrapText="1"/>
    </xf>
    <xf numFmtId="0" fontId="7" fillId="0" borderId="0" xfId="0" applyFont="1" applyAlignment="1">
      <alignment horizontal="left" vertical="top" wrapText="1"/>
    </xf>
    <xf numFmtId="0" fontId="4" fillId="0" borderId="0" xfId="0" applyFont="1" applyAlignment="1">
      <alignment horizontal="center"/>
    </xf>
    <xf numFmtId="0" fontId="5" fillId="0" borderId="8" xfId="0" applyFont="1" applyBorder="1" applyAlignment="1">
      <alignment horizontal="center"/>
    </xf>
    <xf numFmtId="0" fontId="6"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0" fillId="10" borderId="0" xfId="0" applyFill="1"/>
    <xf numFmtId="0" fontId="0" fillId="10" borderId="10" xfId="0" applyFill="1" applyBorder="1"/>
    <xf numFmtId="0" fontId="0" fillId="10" borderId="11" xfId="0" applyFill="1" applyBorder="1"/>
    <xf numFmtId="0" fontId="0" fillId="10" borderId="12" xfId="0" applyFill="1" applyBorder="1"/>
    <xf numFmtId="0" fontId="0" fillId="10" borderId="20" xfId="0" applyFill="1" applyBorder="1"/>
    <xf numFmtId="0" fontId="0" fillId="10" borderId="21" xfId="0" applyFill="1" applyBorder="1"/>
    <xf numFmtId="0" fontId="0" fillId="10" borderId="22" xfId="0" applyFill="1" applyBorder="1" applyAlignment="1">
      <alignment vertical="center"/>
    </xf>
    <xf numFmtId="0" fontId="0" fillId="10" borderId="19" xfId="0" applyFill="1" applyBorder="1"/>
    <xf numFmtId="0" fontId="0" fillId="10" borderId="23" xfId="0" applyFill="1" applyBorder="1"/>
    <xf numFmtId="0" fontId="0" fillId="0" borderId="0" xfId="0" applyAlignment="1">
      <alignment vertical="center"/>
    </xf>
    <xf numFmtId="0" fontId="8" fillId="0" borderId="0" xfId="0" applyFont="1" applyAlignment="1">
      <alignment horizontal="center"/>
    </xf>
    <xf numFmtId="0" fontId="4" fillId="0" borderId="0" xfId="0" applyFont="1" applyAlignment="1">
      <alignment vertical="center"/>
    </xf>
    <xf numFmtId="4" fontId="0" fillId="0" borderId="0" xfId="0" applyNumberFormat="1"/>
    <xf numFmtId="43" fontId="0" fillId="0" borderId="0" xfId="1" applyFont="1" applyFill="1"/>
    <xf numFmtId="0" fontId="0" fillId="8" borderId="2" xfId="0" applyFill="1" applyBorder="1" applyAlignment="1">
      <alignment horizontal="center"/>
    </xf>
    <xf numFmtId="0" fontId="0" fillId="8" borderId="3" xfId="0" applyFill="1" applyBorder="1" applyAlignment="1">
      <alignment horizontal="center"/>
    </xf>
    <xf numFmtId="0" fontId="4" fillId="0" borderId="0" xfId="0" applyFont="1" applyAlignment="1">
      <alignment horizontal="center" vertical="center"/>
    </xf>
    <xf numFmtId="0" fontId="7" fillId="0" borderId="0" xfId="0" applyFont="1"/>
    <xf numFmtId="0" fontId="9" fillId="0" borderId="24" xfId="0" applyFont="1" applyBorder="1" applyAlignment="1" applyProtection="1">
      <alignment vertical="top" wrapText="1" readingOrder="1"/>
      <protection locked="0"/>
    </xf>
    <xf numFmtId="0" fontId="0" fillId="11" borderId="0" xfId="0" applyFill="1" applyAlignment="1">
      <alignment horizontal="left"/>
    </xf>
    <xf numFmtId="0" fontId="0" fillId="11" borderId="0" xfId="0" applyFill="1"/>
    <xf numFmtId="0" fontId="4" fillId="0" borderId="0" xfId="0" applyFont="1"/>
    <xf numFmtId="0" fontId="0" fillId="0" borderId="25" xfId="0" applyBorder="1"/>
    <xf numFmtId="0" fontId="11" fillId="0" borderId="0" xfId="0" applyFont="1" applyAlignment="1">
      <alignment vertical="center"/>
    </xf>
    <xf numFmtId="0" fontId="12" fillId="0" borderId="0" xfId="0" applyFont="1"/>
    <xf numFmtId="0" fontId="13" fillId="0" borderId="0" xfId="0" applyFont="1"/>
    <xf numFmtId="0" fontId="14" fillId="0" borderId="0" xfId="0" applyFont="1" applyAlignment="1">
      <alignment horizontal="left" vertical="center" indent="5"/>
    </xf>
    <xf numFmtId="0" fontId="18" fillId="0" borderId="0" xfId="0" applyFont="1" applyAlignment="1">
      <alignment horizontal="left" vertical="center" indent="10"/>
    </xf>
    <xf numFmtId="0" fontId="14" fillId="0" borderId="0" xfId="0" applyFont="1" applyAlignment="1">
      <alignment horizontal="left" vertical="center" indent="15"/>
    </xf>
    <xf numFmtId="0" fontId="12" fillId="0" borderId="0" xfId="0" applyFont="1" applyAlignment="1">
      <alignment vertical="center"/>
    </xf>
    <xf numFmtId="0" fontId="10" fillId="0" borderId="0" xfId="0" applyFont="1" applyAlignment="1">
      <alignment vertical="center"/>
    </xf>
    <xf numFmtId="0" fontId="0" fillId="12" borderId="0" xfId="0" applyFill="1"/>
    <xf numFmtId="0" fontId="0" fillId="8" borderId="0" xfId="0" applyFill="1"/>
    <xf numFmtId="43" fontId="0" fillId="0" borderId="0" xfId="1" applyFont="1"/>
    <xf numFmtId="165" fontId="0" fillId="0" borderId="0" xfId="0" applyNumberFormat="1" applyAlignment="1">
      <alignment horizontal="left"/>
    </xf>
    <xf numFmtId="49" fontId="0" fillId="0" borderId="0" xfId="0" quotePrefix="1" applyNumberFormat="1"/>
    <xf numFmtId="43" fontId="0" fillId="0" borderId="27" xfId="1" applyFont="1" applyFill="1" applyBorder="1" applyProtection="1"/>
    <xf numFmtId="43" fontId="0" fillId="0" borderId="26" xfId="1" applyFont="1" applyFill="1" applyBorder="1" applyProtection="1"/>
    <xf numFmtId="164" fontId="0" fillId="9" borderId="29" xfId="1" applyNumberFormat="1" applyFont="1" applyFill="1" applyBorder="1" applyProtection="1"/>
    <xf numFmtId="164" fontId="0" fillId="9" borderId="30" xfId="1" applyNumberFormat="1" applyFont="1" applyFill="1" applyBorder="1" applyProtection="1"/>
    <xf numFmtId="0" fontId="0" fillId="0" borderId="8" xfId="0" applyBorder="1"/>
    <xf numFmtId="43" fontId="0" fillId="0" borderId="31" xfId="1" applyFont="1" applyBorder="1" applyProtection="1"/>
    <xf numFmtId="43" fontId="0" fillId="0" borderId="32" xfId="1" applyFont="1" applyBorder="1" applyProtection="1"/>
    <xf numFmtId="43" fontId="0" fillId="7" borderId="28" xfId="1" applyFont="1" applyFill="1" applyBorder="1" applyProtection="1"/>
    <xf numFmtId="0" fontId="10" fillId="0" borderId="0" xfId="0" applyFont="1" applyAlignment="1">
      <alignment horizontal="center" vertical="center"/>
    </xf>
    <xf numFmtId="0" fontId="10" fillId="0" borderId="0" xfId="0" applyFont="1" applyAlignment="1">
      <alignment horizontal="left" vertical="top" wrapText="1"/>
    </xf>
  </cellXfs>
  <cellStyles count="2">
    <cellStyle name="Comma" xfId="1" builtinId="3"/>
    <cellStyle name="Normal" xfId="0" builtinId="0"/>
  </cellStyles>
  <dxfs count="37">
    <dxf>
      <fill>
        <patternFill patternType="solid">
          <bgColor rgb="FFFF0000"/>
        </patternFill>
      </fill>
    </dxf>
    <dxf>
      <fill>
        <patternFill patternType="solid">
          <bgColor rgb="FFFF0000"/>
        </patternFill>
      </fill>
    </dxf>
    <dxf>
      <font>
        <b/>
      </font>
    </dxf>
    <dxf>
      <fill>
        <patternFill patternType="none">
          <bgColor auto="1"/>
        </patternFill>
      </fill>
    </dxf>
    <dxf>
      <fill>
        <patternFill patternType="none">
          <bgColor auto="1"/>
        </patternFill>
      </fill>
    </dxf>
    <dxf>
      <fill>
        <patternFill patternType="none">
          <bgColor auto="1"/>
        </patternFill>
      </fill>
    </dxf>
    <dxf>
      <fill>
        <patternFill patternType="solid">
          <bgColor rgb="FFFF00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0000"/>
        </patternFill>
      </fill>
    </dxf>
    <dxf>
      <fill>
        <patternFill patternType="solid">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indexed="65"/>
        </patternFill>
      </fill>
    </dxf>
    <dxf>
      <fill>
        <patternFill patternType="none">
          <fgColor indexed="64"/>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bgColor rgb="FFFFFF00"/>
        </patternFill>
      </fill>
    </dxf>
    <dxf>
      <fill>
        <patternFill patternType="solid">
          <bgColor rgb="FFFF0000"/>
        </patternFill>
      </fill>
    </dxf>
    <dxf>
      <fill>
        <patternFill patternType="none">
          <bgColor auto="1"/>
        </patternFill>
      </fill>
    </dxf>
    <dxf>
      <fill>
        <patternFill>
          <bgColor rgb="FFFF0000"/>
        </patternFill>
      </fill>
    </dxf>
    <dxf>
      <fill>
        <patternFill>
          <bgColor rgb="FFFF0000"/>
        </patternFill>
      </fill>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s>
  <tableStyles count="1" defaultTableStyle="TableStyleMedium2" defaultPivotStyle="PivotStyleLight16">
    <tableStyle name="Invisible" pivot="0" table="0" count="0" xr9:uid="{4DC6EC8C-2D86-4C5D-A4A2-56ACA147C547}"/>
  </tableStyles>
  <colors>
    <mruColors>
      <color rgb="FF00CC00"/>
      <color rgb="FF00FFFF"/>
      <color rgb="FFFFFFCC"/>
      <color rgb="FFEBF1DE"/>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10.xml"/><Relationship Id="rId21" Type="http://schemas.openxmlformats.org/officeDocument/2006/relationships/pivotCacheDefinition" Target="pivotCache/pivotCacheDefinition5.xml"/><Relationship Id="rId42" Type="http://schemas.openxmlformats.org/officeDocument/2006/relationships/customXml" Target="../customXml/item9.xml"/><Relationship Id="rId47" Type="http://schemas.openxmlformats.org/officeDocument/2006/relationships/customXml" Target="../customXml/item14.xml"/><Relationship Id="rId63" Type="http://schemas.openxmlformats.org/officeDocument/2006/relationships/customXml" Target="../customXml/item30.xml"/><Relationship Id="rId68" Type="http://schemas.openxmlformats.org/officeDocument/2006/relationships/customXml" Target="../customXml/item35.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pivotCacheDefinition" Target="pivotCache/pivotCacheDefinition8.xml"/><Relationship Id="rId32" Type="http://schemas.openxmlformats.org/officeDocument/2006/relationships/powerPivotData" Target="model/item.data"/><Relationship Id="rId37" Type="http://schemas.openxmlformats.org/officeDocument/2006/relationships/customXml" Target="../customXml/item4.xml"/><Relationship Id="rId40" Type="http://schemas.openxmlformats.org/officeDocument/2006/relationships/customXml" Target="../customXml/item7.xml"/><Relationship Id="rId45" Type="http://schemas.openxmlformats.org/officeDocument/2006/relationships/customXml" Target="../customXml/item12.xml"/><Relationship Id="rId53" Type="http://schemas.openxmlformats.org/officeDocument/2006/relationships/customXml" Target="../customXml/item20.xml"/><Relationship Id="rId58" Type="http://schemas.openxmlformats.org/officeDocument/2006/relationships/customXml" Target="../customXml/item25.xml"/><Relationship Id="rId66" Type="http://schemas.openxmlformats.org/officeDocument/2006/relationships/customXml" Target="../customXml/item33.xml"/><Relationship Id="rId74" Type="http://schemas.openxmlformats.org/officeDocument/2006/relationships/customXml" Target="../customXml/item41.xml"/><Relationship Id="rId5" Type="http://schemas.openxmlformats.org/officeDocument/2006/relationships/worksheet" Target="worksheets/sheet5.xml"/><Relationship Id="rId61" Type="http://schemas.openxmlformats.org/officeDocument/2006/relationships/customXml" Target="../customXml/item28.xml"/><Relationship Id="rId19" Type="http://schemas.openxmlformats.org/officeDocument/2006/relationships/pivotCacheDefinition" Target="pivotCache/pivotCacheDefinition3.xml"/><Relationship Id="rId14" Type="http://schemas.openxmlformats.org/officeDocument/2006/relationships/worksheet" Target="worksheets/sheet14.xml"/><Relationship Id="rId22" Type="http://schemas.openxmlformats.org/officeDocument/2006/relationships/pivotCacheDefinition" Target="pivotCache/pivotCacheDefinition6.xml"/><Relationship Id="rId27" Type="http://schemas.openxmlformats.org/officeDocument/2006/relationships/theme" Target="theme/theme1.xml"/><Relationship Id="rId30" Type="http://schemas.openxmlformats.org/officeDocument/2006/relationships/sharedStrings" Target="sharedStrings.xml"/><Relationship Id="rId35" Type="http://schemas.openxmlformats.org/officeDocument/2006/relationships/customXml" Target="../customXml/item2.xml"/><Relationship Id="rId43" Type="http://schemas.openxmlformats.org/officeDocument/2006/relationships/customXml" Target="../customXml/item10.xml"/><Relationship Id="rId48" Type="http://schemas.openxmlformats.org/officeDocument/2006/relationships/customXml" Target="../customXml/item15.xml"/><Relationship Id="rId56" Type="http://schemas.openxmlformats.org/officeDocument/2006/relationships/customXml" Target="../customXml/item23.xml"/><Relationship Id="rId64" Type="http://schemas.openxmlformats.org/officeDocument/2006/relationships/customXml" Target="../customXml/item31.xml"/><Relationship Id="rId69" Type="http://schemas.openxmlformats.org/officeDocument/2006/relationships/customXml" Target="../customXml/item36.xml"/><Relationship Id="rId77" Type="http://schemas.openxmlformats.org/officeDocument/2006/relationships/customXml" Target="../customXml/item44.xml"/><Relationship Id="rId8" Type="http://schemas.openxmlformats.org/officeDocument/2006/relationships/worksheet" Target="worksheets/sheet8.xml"/><Relationship Id="rId51" Type="http://schemas.openxmlformats.org/officeDocument/2006/relationships/customXml" Target="../customXml/item18.xml"/><Relationship Id="rId72" Type="http://schemas.openxmlformats.org/officeDocument/2006/relationships/customXml" Target="../customXml/item3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pivotCacheDefinition" Target="pivotCache/pivotCacheDefinition9.xml"/><Relationship Id="rId33" Type="http://schemas.openxmlformats.org/officeDocument/2006/relationships/calcChain" Target="calcChain.xml"/><Relationship Id="rId38" Type="http://schemas.openxmlformats.org/officeDocument/2006/relationships/customXml" Target="../customXml/item5.xml"/><Relationship Id="rId46" Type="http://schemas.openxmlformats.org/officeDocument/2006/relationships/customXml" Target="../customXml/item13.xml"/><Relationship Id="rId59" Type="http://schemas.openxmlformats.org/officeDocument/2006/relationships/customXml" Target="../customXml/item26.xml"/><Relationship Id="rId67" Type="http://schemas.openxmlformats.org/officeDocument/2006/relationships/customXml" Target="../customXml/item34.xml"/><Relationship Id="rId20" Type="http://schemas.openxmlformats.org/officeDocument/2006/relationships/pivotCacheDefinition" Target="pivotCache/pivotCacheDefinition4.xml"/><Relationship Id="rId41" Type="http://schemas.openxmlformats.org/officeDocument/2006/relationships/customXml" Target="../customXml/item8.xml"/><Relationship Id="rId54" Type="http://schemas.openxmlformats.org/officeDocument/2006/relationships/customXml" Target="../customXml/item21.xml"/><Relationship Id="rId62" Type="http://schemas.openxmlformats.org/officeDocument/2006/relationships/customXml" Target="../customXml/item29.xml"/><Relationship Id="rId70" Type="http://schemas.openxmlformats.org/officeDocument/2006/relationships/customXml" Target="../customXml/item37.xml"/><Relationship Id="rId75" Type="http://schemas.openxmlformats.org/officeDocument/2006/relationships/customXml" Target="../customXml/item4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pivotCacheDefinition" Target="pivotCache/pivotCacheDefinition7.xml"/><Relationship Id="rId28" Type="http://schemas.openxmlformats.org/officeDocument/2006/relationships/connections" Target="connections.xml"/><Relationship Id="rId36" Type="http://schemas.openxmlformats.org/officeDocument/2006/relationships/customXml" Target="../customXml/item3.xml"/><Relationship Id="rId49" Type="http://schemas.openxmlformats.org/officeDocument/2006/relationships/customXml" Target="../customXml/item16.xml"/><Relationship Id="rId57" Type="http://schemas.openxmlformats.org/officeDocument/2006/relationships/customXml" Target="../customXml/item24.xml"/><Relationship Id="rId10" Type="http://schemas.openxmlformats.org/officeDocument/2006/relationships/worksheet" Target="worksheets/sheet10.xml"/><Relationship Id="rId31" Type="http://schemas.openxmlformats.org/officeDocument/2006/relationships/sheetMetadata" Target="metadata.xml"/><Relationship Id="rId44" Type="http://schemas.openxmlformats.org/officeDocument/2006/relationships/customXml" Target="../customXml/item11.xml"/><Relationship Id="rId52" Type="http://schemas.openxmlformats.org/officeDocument/2006/relationships/customXml" Target="../customXml/item19.xml"/><Relationship Id="rId60" Type="http://schemas.openxmlformats.org/officeDocument/2006/relationships/customXml" Target="../customXml/item27.xml"/><Relationship Id="rId65" Type="http://schemas.openxmlformats.org/officeDocument/2006/relationships/customXml" Target="../customXml/item32.xml"/><Relationship Id="rId73" Type="http://schemas.openxmlformats.org/officeDocument/2006/relationships/customXml" Target="../customXml/item4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9" Type="http://schemas.openxmlformats.org/officeDocument/2006/relationships/customXml" Target="../customXml/item6.xml"/><Relationship Id="rId34" Type="http://schemas.openxmlformats.org/officeDocument/2006/relationships/customXml" Target="../customXml/item1.xml"/><Relationship Id="rId50" Type="http://schemas.openxmlformats.org/officeDocument/2006/relationships/customXml" Target="../customXml/item17.xml"/><Relationship Id="rId55" Type="http://schemas.openxmlformats.org/officeDocument/2006/relationships/customXml" Target="../customXml/item22.xml"/><Relationship Id="rId76" Type="http://schemas.openxmlformats.org/officeDocument/2006/relationships/customXml" Target="../customXml/item43.xml"/><Relationship Id="rId7" Type="http://schemas.openxmlformats.org/officeDocument/2006/relationships/worksheet" Target="worksheets/sheet7.xml"/><Relationship Id="rId71" Type="http://schemas.openxmlformats.org/officeDocument/2006/relationships/customXml" Target="../customXml/item38.xml"/><Relationship Id="rId2" Type="http://schemas.openxmlformats.org/officeDocument/2006/relationships/worksheet" Target="worksheets/sheet2.xml"/><Relationship Id="rId2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38</xdr:row>
      <xdr:rowOff>9525</xdr:rowOff>
    </xdr:from>
    <xdr:to>
      <xdr:col>13</xdr:col>
      <xdr:colOff>66675</xdr:colOff>
      <xdr:row>46</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66750" y="6981825"/>
          <a:ext cx="6629400"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Districts may levy in the year of enrollment, using the calculator to estimate cost.  The calculated amount is expended from the tuition fund and the remainder of the cost from any other allowed district fund. If the actual cost exceeds the estimated cost, districts should recalculate the allowed levy amount using the calculator.  Districts may levy for the additional calculated amount in the second year.   If the actual cost is less than the estimated cost, districts should recalculate the allowed levy using the calculator.  The excess amount levied should be used to reduce the levy in the second year.  Districts will not be penalized if costs do not materialize (e.g., student leaves district mid-year).</a:t>
          </a:r>
        </a:p>
      </xdr:txBody>
    </xdr:sp>
    <xdr:clientData/>
  </xdr:twoCellAnchor>
  <xdr:twoCellAnchor>
    <xdr:from>
      <xdr:col>1</xdr:col>
      <xdr:colOff>9525</xdr:colOff>
      <xdr:row>47</xdr:row>
      <xdr:rowOff>0</xdr:rowOff>
    </xdr:from>
    <xdr:to>
      <xdr:col>13</xdr:col>
      <xdr:colOff>66675</xdr:colOff>
      <xdr:row>52</xdr:row>
      <xdr:rowOff>104775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19125" y="9067800"/>
          <a:ext cx="6153150"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2. Districts may take an interfund loan to cover costs estimated using the calcuator.  The calculated amount is expended from the tuition fund and the remainder of the cost from any other allowed district fund.  At the beginning of the second year districts levy the actual cost from the first year and pay back the interfund loan.  Districts estimate the cost for year two and take a second interfund loan to cover the second year estimate.  Actual cost for the second year is levied at the beginning of the third year.</a:t>
          </a:r>
        </a:p>
      </xdr:txBody>
    </xdr:sp>
    <xdr:clientData/>
  </xdr:twoCellAnchor>
  <xdr:twoCellAnchor>
    <xdr:from>
      <xdr:col>0</xdr:col>
      <xdr:colOff>0</xdr:colOff>
      <xdr:row>0</xdr:row>
      <xdr:rowOff>0</xdr:rowOff>
    </xdr:from>
    <xdr:to>
      <xdr:col>15</xdr:col>
      <xdr:colOff>0</xdr:colOff>
      <xdr:row>2</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0"/>
          <a:ext cx="79248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t>IN-DISTRICT</a:t>
          </a:r>
          <a:r>
            <a:rPr lang="en-US" sz="1600" b="1" baseline="0"/>
            <a:t> SPECIAL EDUCATION PERMISSIVE TUITION LEVY CALCULATOR INSTRUCTIONS</a:t>
          </a:r>
          <a:endParaRPr lang="en-US" sz="1600" b="1"/>
        </a:p>
      </xdr:txBody>
    </xdr:sp>
    <xdr:clientData/>
  </xdr:twoCellAnchor>
  <xdr:twoCellAnchor>
    <xdr:from>
      <xdr:col>1</xdr:col>
      <xdr:colOff>0</xdr:colOff>
      <xdr:row>53</xdr:row>
      <xdr:rowOff>19050</xdr:rowOff>
    </xdr:from>
    <xdr:to>
      <xdr:col>13</xdr:col>
      <xdr:colOff>57150</xdr:colOff>
      <xdr:row>58</xdr:row>
      <xdr:rowOff>123825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09600" y="10315575"/>
          <a:ext cx="6153150"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3. Districts continue to expend</a:t>
          </a:r>
          <a:r>
            <a:rPr lang="en-US" sz="1100" baseline="0"/>
            <a:t> cost for special education services in the current year out of current district funds.  At the beginning of the second year districts levy in the tuition fund for the actual cost from the first year and use that money to pay for allowable special education costs in the second year.  At the beginning of the third year districts levy for actual cost in the second year.  </a:t>
          </a:r>
          <a:endParaRPr lang="en-US" sz="1100"/>
        </a:p>
      </xdr:txBody>
    </xdr: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5.627717592593" createdVersion="5" refreshedVersion="8" minRefreshableVersion="3" recordCount="0" supportSubquery="1" supportAdvancedDrill="1" xr:uid="{00000000-000A-0000-FFFF-FFFF04000000}">
  <cacheSource type="external" connectionId="14"/>
  <cacheFields count="4">
    <cacheField name="[tblMFBudget 1].[LE].[LE]" caption="LE" numFmtId="0" hierarchy="19" level="1">
      <sharedItems count="390">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23"/>
        <s v="0926"/>
        <s v="0927"/>
        <s v="0928"/>
        <s v="0932"/>
        <s v="0933"/>
        <s v="0935"/>
        <s v="0937"/>
        <s v="0941"/>
        <s v="0946"/>
        <s v="0948"/>
        <s v="0949"/>
        <s v="0964"/>
        <s v="0965"/>
        <s v="0966"/>
        <s v="0968"/>
        <s v="0969"/>
        <s v="0970"/>
        <s v="0971"/>
        <s v="0972"/>
        <s v="0975"/>
        <s v="0976"/>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haredItems>
    </cacheField>
    <cacheField name="[tblMFBudget 1].[StateFy].[StateFy]" caption="StateFy" numFmtId="0" hierarchy="20" level="1">
      <sharedItems containsSemiMixedTypes="0" containsString="0" containsNumber="1" containsInteger="1" minValue="2018" maxValue="2019" count="2">
        <n v="2018"/>
        <n v="2019"/>
      </sharedItems>
      <extLst>
        <ext xmlns:x15="http://schemas.microsoft.com/office/spreadsheetml/2010/11/main" uri="{4F2E5C28-24EA-4eb8-9CBF-B6C8F9C3D259}">
          <x15:cachedUniqueNames>
            <x15:cachedUniqueName index="0" name="[tblMFBudget 1].[StateFy].&amp;[2018]"/>
            <x15:cachedUniqueName index="1" name="[tblMFBudget 1].[StateFy].&amp;[2019]"/>
          </x15:cachedUniqueNames>
        </ext>
      </extLst>
    </cacheField>
    <cacheField name="[tblMFBudget 1].[BudgetRevenueCode].[BudgetRevenueCode]" caption="BudgetRevenueCode" numFmtId="0" hierarchy="22" level="1">
      <sharedItems count="4">
        <s v="3111"/>
        <s v="3112"/>
        <s v="3113"/>
        <s v="3114"/>
      </sharedItems>
    </cacheField>
    <cacheField name="[Measures].[Sum of Amount 2]" caption="Sum of Amount 2" numFmtId="0" hierarchy="34" level="32767"/>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2" memberValueDatatype="130" unbalanced="0">
      <fieldsUsage count="2">
        <fieldUsage x="-1"/>
        <fieldUsage x="0"/>
      </fieldsUsage>
    </cacheHierarchy>
    <cacheHierarchy uniqueName="[tblMFBudget 1].[StateFy]" caption="StateFy" attribute="1" defaultMemberUniqueName="[tblMFBudget 1].[StateFy].[All]" allUniqueName="[tblMFBudget 1].[StateFy].[All]" dimensionUniqueName="[tblMFBudget 1]" displayFolder="" count="2" memberValueDatatype="20" unbalanced="0">
      <fieldsUsage count="2">
        <fieldUsage x="-1"/>
        <fieldUsage x="1"/>
      </fieldsUsage>
    </cacheHierarchy>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2" memberValueDatatype="130" unbalanced="0">
      <fieldsUsage count="2">
        <fieldUsage x="-1"/>
        <fieldUsage x="2"/>
      </fieldsUsage>
    </cacheHierarchy>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oneField="1" hidden="1">
      <fieldsUsage count="1">
        <fieldUsage x="3"/>
      </fieldsUsage>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7.458421527779" createdVersion="5" refreshedVersion="8" minRefreshableVersion="3" recordCount="0" supportSubquery="1" supportAdvancedDrill="1" xr:uid="{00000000-000A-0000-FFFF-FFFF02000000}">
  <cacheSource type="external" connectionId="14"/>
  <cacheFields count="4">
    <cacheField name="[tblMFANB 1].[LE].[LE]" caption="LE" numFmtId="0" hierarchy="14" level="1">
      <sharedItems count="393">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09"/>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15"/>
        <s v="0923"/>
        <s v="0926"/>
        <s v="0927"/>
        <s v="0928"/>
        <s v="0932"/>
        <s v="0933"/>
        <s v="0935"/>
        <s v="0937"/>
        <s v="0941"/>
        <s v="0946"/>
        <s v="0948"/>
        <s v="0949"/>
        <s v="0964"/>
        <s v="0965"/>
        <s v="0966"/>
        <s v="0968"/>
        <s v="0969"/>
        <s v="0970"/>
        <s v="0971"/>
        <s v="0972"/>
        <s v="0975"/>
        <s v="0976"/>
        <s v="0978"/>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haredItems>
    </cacheField>
    <cacheField name="[tblMFANB 1].[StateFY].[StateFY]" caption="StateFY" numFmtId="0" hierarchy="15" level="1">
      <sharedItems containsSemiMixedTypes="0" containsString="0" containsNumber="1" containsInteger="1" minValue="2025" maxValue="2027" count="3">
        <n v="2026"/>
        <n v="2027"/>
        <n v="2025" u="1"/>
      </sharedItems>
      <extLst>
        <ext xmlns:x15="http://schemas.microsoft.com/office/spreadsheetml/2010/11/main" uri="{4F2E5C28-24EA-4eb8-9CBF-B6C8F9C3D259}">
          <x15:cachedUniqueNames>
            <x15:cachedUniqueName index="0" name="[tblMFANB 1].[StateFY].&amp;[2026]"/>
            <x15:cachedUniqueName index="1" name="[tblMFANB 1].[StateFY].&amp;[2027]"/>
            <x15:cachedUniqueName index="2" name="[tblMFANB 1].[StateFY].&amp;[2025]"/>
          </x15:cachedUniqueNames>
        </ext>
      </extLst>
    </cacheField>
    <cacheField name="[tblMFANB 1].[BudgetUnit].[BudgetUnit]" caption="BudgetUnit" numFmtId="0" hierarchy="16" level="1">
      <sharedItems count="12">
        <s v="E1"/>
        <s v="E2"/>
        <s v="E3"/>
        <s v="E4"/>
        <s v="E5"/>
        <s v="H1"/>
        <s v="H2"/>
        <s v="H3"/>
        <s v="H4"/>
        <s v="M1"/>
        <s v="M2"/>
        <s v="M3"/>
      </sharedItems>
    </cacheField>
    <cacheField name="[Measures].[Sum of CurrentANB 2]" caption="Sum of CurrentANB 2" numFmtId="0" hierarchy="36" level="32767"/>
  </cacheFields>
  <cacheHierarchies count="41">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2" memberValueDatatype="130" unbalanced="0">
      <fieldsUsage count="2">
        <fieldUsage x="-1"/>
        <fieldUsage x="0"/>
      </fieldsUsage>
    </cacheHierarchy>
    <cacheHierarchy uniqueName="[tblMFANB 1].[StateFY]" caption="StateFY" attribute="1" defaultMemberUniqueName="[tblMFANB 1].[StateFY].[All]" allUniqueName="[tblMFANB 1].[StateFY].[All]" dimensionUniqueName="[tblMFANB 1]" displayFolder="" count="2" memberValueDatatype="20" unbalanced="0">
      <fieldsUsage count="2">
        <fieldUsage x="-1"/>
        <fieldUsage x="1"/>
      </fieldsUsage>
    </cacheHierarchy>
    <cacheHierarchy uniqueName="[tblMFANB 1].[BudgetUnit]" caption="BudgetUnit" attribute="1" defaultMemberUniqueName="[tblMFANB 1].[BudgetUnit].[All]" allUniqueName="[tblMFANB 1].[BudgetUnit].[All]" dimensionUniqueName="[tblMFANB 1]" displayFolder="" count="2" memberValueDatatype="130" unbalanced="0">
      <fieldsUsage count="2">
        <fieldUsage x="-1"/>
        <fieldUsage x="2"/>
      </fieldsUsage>
    </cacheHierarchy>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oneField="1" hidden="1">
      <fieldsUsage count="1">
        <fieldUsage x="3"/>
      </fieldsUsage>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y uniqueName="[Measures].[Sum of StateFY]" caption="Sum of StateFY" measure="1" displayFolder="" measureGroup="tblMFANB 1" count="0" hidden="1">
      <extLst>
        <ext xmlns:x15="http://schemas.microsoft.com/office/spreadsheetml/2010/11/main" uri="{B97F6D7D-B522-45F9-BDA1-12C45D357490}">
          <x15:cacheHierarchy aggregatedColumn="15"/>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5.62771886574" createdVersion="5" refreshedVersion="8" minRefreshableVersion="3" recordCount="0" supportSubquery="1" supportAdvancedDrill="1" xr:uid="{00000000-000A-0000-FFFF-FFFF05000000}">
  <cacheSource type="external" connectionId="14"/>
  <cacheFields count="4">
    <cacheField name="[tblMFBudget 1].[LE].[LE]" caption="LE" numFmtId="0" hierarchy="19" level="1">
      <sharedItems count="391">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23"/>
        <s v="0926"/>
        <s v="0927"/>
        <s v="0928"/>
        <s v="0932"/>
        <s v="0933"/>
        <s v="0935"/>
        <s v="0937"/>
        <s v="0941"/>
        <s v="0946"/>
        <s v="0948"/>
        <s v="0949"/>
        <s v="0964"/>
        <s v="0965"/>
        <s v="0966"/>
        <s v="0968"/>
        <s v="0969"/>
        <s v="0970"/>
        <s v="0971"/>
        <s v="0972"/>
        <s v="0975"/>
        <s v="0976"/>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 v="0978" u="1"/>
      </sharedItems>
    </cacheField>
    <cacheField name="[tblMFBudget 1].[StateFy].[StateFy]" caption="StateFy" numFmtId="0" hierarchy="20" level="1">
      <sharedItems containsSemiMixedTypes="0" containsString="0" containsNumber="1" containsInteger="1" minValue="2026" maxValue="2027" count="2">
        <n v="2026"/>
        <n v="2027"/>
      </sharedItems>
      <extLst>
        <ext xmlns:x15="http://schemas.microsoft.com/office/spreadsheetml/2010/11/main" uri="{4F2E5C28-24EA-4eb8-9CBF-B6C8F9C3D259}">
          <x15:cachedUniqueNames>
            <x15:cachedUniqueName index="0" name="[tblMFBudget 1].[StateFy].&amp;[2026]"/>
            <x15:cachedUniqueName index="1" name="[tblMFBudget 1].[StateFy].&amp;[2027]"/>
          </x15:cachedUniqueNames>
        </ext>
      </extLst>
    </cacheField>
    <cacheField name="[tblMFBudget 1].[BudgetRevenueCode].[BudgetRevenueCode]" caption="BudgetRevenueCode" numFmtId="0" hierarchy="22" level="1">
      <sharedItems containsSemiMixedTypes="0" containsNonDate="0" containsString="0"/>
    </cacheField>
    <cacheField name="[Measures].[Sum of Amount 2]" caption="Sum of Amount 2" numFmtId="0" hierarchy="34" level="32767"/>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2" memberValueDatatype="130" unbalanced="0">
      <fieldsUsage count="2">
        <fieldUsage x="-1"/>
        <fieldUsage x="0"/>
      </fieldsUsage>
    </cacheHierarchy>
    <cacheHierarchy uniqueName="[tblMFBudget 1].[StateFy]" caption="StateFy" attribute="1" defaultMemberUniqueName="[tblMFBudget 1].[StateFy].[All]" allUniqueName="[tblMFBudget 1].[StateFy].[All]" dimensionUniqueName="[tblMFBudget 1]" displayFolder="" count="2" memberValueDatatype="20" unbalanced="0">
      <fieldsUsage count="2">
        <fieldUsage x="-1"/>
        <fieldUsage x="1"/>
      </fieldsUsage>
    </cacheHierarchy>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2" memberValueDatatype="130" unbalanced="0">
      <fieldsUsage count="2">
        <fieldUsage x="-1"/>
        <fieldUsage x="2"/>
      </fieldsUsage>
    </cacheHierarchy>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oneField="1" hidden="1">
      <fieldsUsage count="1">
        <fieldUsage x="3"/>
      </fieldsUsage>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5.627770601852" createdVersion="5" refreshedVersion="8" minRefreshableVersion="3" recordCount="0" supportSubquery="1" supportAdvancedDrill="1" xr:uid="{00000000-000A-0000-FFFF-FFFF07000000}">
  <cacheSource type="external" connectionId="14"/>
  <cacheFields count="4">
    <cacheField name="[tblMFDSA 1].[LE].[LE]" caption="LE" numFmtId="0" hierarchy="24" level="1">
      <sharedItems count="393">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09"/>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15"/>
        <s v="0923"/>
        <s v="0926"/>
        <s v="0927"/>
        <s v="0928"/>
        <s v="0932"/>
        <s v="0933"/>
        <s v="0935"/>
        <s v="0937"/>
        <s v="0941"/>
        <s v="0946"/>
        <s v="0948"/>
        <s v="0949"/>
        <s v="0964"/>
        <s v="0965"/>
        <s v="0966"/>
        <s v="0968"/>
        <s v="0969"/>
        <s v="0970"/>
        <s v="0971"/>
        <s v="0972"/>
        <s v="0975"/>
        <s v="0976"/>
        <s v="0978"/>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haredItems>
    </cacheField>
    <cacheField name="[tblMFDSA 1].[StateFY].[StateFY]" caption="StateFY" numFmtId="0" hierarchy="25" level="1">
      <sharedItems containsSemiMixedTypes="0" containsString="0" containsNumber="1" containsInteger="1" minValue="2026" maxValue="2026" count="1">
        <n v="2026"/>
      </sharedItems>
      <extLst>
        <ext xmlns:x15="http://schemas.microsoft.com/office/spreadsheetml/2010/11/main" uri="{4F2E5C28-24EA-4eb8-9CBF-B6C8F9C3D259}">
          <x15:cachedUniqueNames>
            <x15:cachedUniqueName index="0" name="[tblMFDSA 1].[StateFY].&amp;[2026]"/>
          </x15:cachedUniqueNames>
        </ext>
      </extLst>
    </cacheField>
    <cacheField name="[tblMFDSA 1].[BudgetUnit].[BudgetUnit]" caption="BudgetUnit" numFmtId="0" hierarchy="26" level="1">
      <sharedItems count="12">
        <s v="E1"/>
        <s v="E2"/>
        <s v="E3"/>
        <s v="E4"/>
        <s v="E5"/>
        <s v="H1"/>
        <s v="H2"/>
        <s v="H3"/>
        <s v="H4"/>
        <s v="M1"/>
        <s v="M2"/>
        <s v="M3"/>
      </sharedItems>
    </cacheField>
    <cacheField name="[Measures].[Sum of BudgetedBasicEntitlementBudgetLimitation 2]" caption="Sum of BudgetedBasicEntitlementBudgetLimitation 2" numFmtId="0" hierarchy="37" level="32767"/>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2" memberValueDatatype="130" unbalanced="0">
      <fieldsUsage count="2">
        <fieldUsage x="-1"/>
        <fieldUsage x="0"/>
      </fieldsUsage>
    </cacheHierarchy>
    <cacheHierarchy uniqueName="[tblMFDSA 1].[StateFY]" caption="StateFY" attribute="1" defaultMemberUniqueName="[tblMFDSA 1].[StateFY].[All]" allUniqueName="[tblMFDSA 1].[StateFY].[All]" dimensionUniqueName="[tblMFDSA 1]" displayFolder="" count="2" memberValueDatatype="20" unbalanced="0">
      <fieldsUsage count="2">
        <fieldUsage x="-1"/>
        <fieldUsage x="1"/>
      </fieldsUsage>
    </cacheHierarchy>
    <cacheHierarchy uniqueName="[tblMFDSA 1].[BudgetUnit]" caption="BudgetUnit" attribute="1" defaultMemberUniqueName="[tblMFDSA 1].[BudgetUnit].[All]" allUniqueName="[tblMFDSA 1].[BudgetUnit].[All]" dimensionUniqueName="[tblMFDSA 1]" displayFolder="" count="2" memberValueDatatype="130" unbalanced="0">
      <fieldsUsage count="2">
        <fieldUsage x="-1"/>
        <fieldUsage x="2"/>
      </fieldsUsage>
    </cacheHierarchy>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oneField="1" hidden="1">
      <fieldsUsage count="1">
        <fieldUsage x="3"/>
      </fieldsUsage>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5.627771643522" createdVersion="5" refreshedVersion="8" minRefreshableVersion="3" recordCount="0" supportSubquery="1" supportAdvancedDrill="1" xr:uid="{00000000-000A-0000-FFFF-FFFF06000000}">
  <cacheSource type="external" connectionId="14"/>
  <cacheFields count="4">
    <cacheField name="[tblMFDSA 1].[LE].[LE]" caption="LE" numFmtId="0" hierarchy="24" level="1">
      <sharedItems count="392">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15"/>
        <s v="0923"/>
        <s v="0926"/>
        <s v="0927"/>
        <s v="0928"/>
        <s v="0932"/>
        <s v="0933"/>
        <s v="0935"/>
        <s v="0937"/>
        <s v="0941"/>
        <s v="0946"/>
        <s v="0948"/>
        <s v="0949"/>
        <s v="0964"/>
        <s v="0965"/>
        <s v="0966"/>
        <s v="0968"/>
        <s v="0969"/>
        <s v="0970"/>
        <s v="0971"/>
        <s v="0972"/>
        <s v="0975"/>
        <s v="0976"/>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 v="0978" u="1"/>
      </sharedItems>
    </cacheField>
    <cacheField name="[tblMFDSA 1].[StateFY].[StateFY]" caption="StateFY" numFmtId="0" hierarchy="25" level="1">
      <sharedItems containsSemiMixedTypes="0" containsString="0" containsNumber="1" containsInteger="1" minValue="2027" maxValue="2027" count="1">
        <n v="2027"/>
      </sharedItems>
      <extLst>
        <ext xmlns:x15="http://schemas.microsoft.com/office/spreadsheetml/2010/11/main" uri="{4F2E5C28-24EA-4eb8-9CBF-B6C8F9C3D259}">
          <x15:cachedUniqueNames>
            <x15:cachedUniqueName index="0" name="[tblMFDSA 1].[StateFY].&amp;[2027]"/>
          </x15:cachedUniqueNames>
        </ext>
      </extLst>
    </cacheField>
    <cacheField name="[tblMFDSA 1].[BudgetUnit].[BudgetUnit]" caption="BudgetUnit" numFmtId="0" hierarchy="26" level="1">
      <sharedItems count="12">
        <s v="E1"/>
        <s v="E2"/>
        <s v="E3"/>
        <s v="E4"/>
        <s v="E5"/>
        <s v="H1"/>
        <s v="H2"/>
        <s v="H3"/>
        <s v="H4"/>
        <s v="M1"/>
        <s v="M2"/>
        <s v="M3"/>
      </sharedItems>
    </cacheField>
    <cacheField name="[Measures].[Sum of BudgetedBasicEntitlementBudgetLimitation 2]" caption="Sum of BudgetedBasicEntitlementBudgetLimitation 2" numFmtId="0" hierarchy="37" level="32767"/>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2" memberValueDatatype="130" unbalanced="0">
      <fieldsUsage count="2">
        <fieldUsage x="-1"/>
        <fieldUsage x="0"/>
      </fieldsUsage>
    </cacheHierarchy>
    <cacheHierarchy uniqueName="[tblMFDSA 1].[StateFY]" caption="StateFY" attribute="1" defaultMemberUniqueName="[tblMFDSA 1].[StateFY].[All]" allUniqueName="[tblMFDSA 1].[StateFY].[All]" dimensionUniqueName="[tblMFDSA 1]" displayFolder="" count="2" memberValueDatatype="20" unbalanced="0">
      <fieldsUsage count="2">
        <fieldUsage x="-1"/>
        <fieldUsage x="1"/>
      </fieldsUsage>
    </cacheHierarchy>
    <cacheHierarchy uniqueName="[tblMFDSA 1].[BudgetUnit]" caption="BudgetUnit" attribute="1" defaultMemberUniqueName="[tblMFDSA 1].[BudgetUnit].[All]" allUniqueName="[tblMFDSA 1].[BudgetUnit].[All]" dimensionUniqueName="[tblMFDSA 1]" displayFolder="" count="2" memberValueDatatype="130" unbalanced="0">
      <fieldsUsage count="2">
        <fieldUsage x="-1"/>
        <fieldUsage x="2"/>
      </fieldsUsage>
    </cacheHierarchy>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oneField="1" hidden="1">
      <fieldsUsage count="1">
        <fieldUsage x="3"/>
      </fieldsUsage>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5.637948611111" createdVersion="5" refreshedVersion="8" minRefreshableVersion="3" recordCount="0" supportSubquery="1" supportAdvancedDrill="1" xr:uid="{00000000-000A-0000-FFFF-FFFF08000000}">
  <cacheSource type="external" connectionId="14"/>
  <cacheFields count="2">
    <cacheField name="[tblCenDistrict 1].[Le].[Le]" caption="Le" numFmtId="0" hierarchy="8" level="1">
      <sharedItems count="388">
        <s v="0003"/>
        <s v="0005"/>
        <s v="0006"/>
        <s v="0007"/>
        <s v="0009"/>
        <s v="0010"/>
        <s v="0012"/>
        <s v="0014"/>
        <s v="0015"/>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23"/>
        <s v="0926"/>
        <s v="0927"/>
        <s v="0928"/>
        <s v="0932"/>
        <s v="0933"/>
        <s v="0935"/>
        <s v="0937"/>
        <s v="0941"/>
        <s v="0946"/>
        <s v="0948"/>
        <s v="0949"/>
        <s v="0964"/>
        <s v="0965"/>
        <s v="0966"/>
        <s v="0968"/>
        <s v="0969"/>
        <s v="0970"/>
        <s v="0971"/>
        <s v="0972"/>
        <s v="0975"/>
        <s v="0976"/>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haredItems>
    </cacheField>
    <cacheField name="[tblCenDistrict 1].[Name].[Name]" caption="Name" numFmtId="0" hierarchy="9" level="1">
      <sharedItems count="387">
        <s v="Grant Elem"/>
        <s v="Dillon Elem"/>
        <s v="Beaverhead County H S"/>
        <s v="Wise River Elem"/>
        <s v="Lima K-12 Schools"/>
        <s v="Wisdom Elem"/>
        <s v="Polaris Elem"/>
        <s v="Jackson Elem"/>
        <s v="Reichle Elem"/>
        <s v="Pryor Elem"/>
        <s v="Hardin Elem"/>
        <s v="Lodge Grass Elem"/>
        <s v="Wyola Elem"/>
        <s v="Chinook Elem"/>
        <s v="Chinook H S"/>
        <s v="Harlem Elem"/>
        <s v="Harlem H S"/>
        <s v="Cleveland Elem"/>
        <s v="Zurich Elem"/>
        <s v="Turner Elem"/>
        <s v="Turner H S"/>
        <s v="Bear Paw Elem"/>
        <s v="Townsend K-12 Schools"/>
        <s v="Red Lodge Elem"/>
        <s v="Red Lodge H S"/>
        <s v="Bridger K-12 Schools"/>
        <s v="Joliet Elem"/>
        <s v="Joliet H S"/>
        <s v="Roberts K-12 Schools"/>
        <s v="Fromberg K-12"/>
        <s v="Belfry K-12 Schools"/>
        <s v="Hawks Home Elem"/>
        <s v="Ekalaka Elem"/>
        <s v="Alzada Elem"/>
        <s v="Carter County H S"/>
        <s v="Great Falls Elem"/>
        <s v="Great Falls H S"/>
        <s v="Cascade Elem"/>
        <s v="Cascade H S"/>
        <s v="Centerville Elem"/>
        <s v="Centerville H S"/>
        <s v="Belt Elem"/>
        <s v="Belt H S"/>
        <s v="Simms H S"/>
        <s v="Vaughn Elem"/>
        <s v="Ulm Elem"/>
        <s v="Fort Benton Elem"/>
        <s v="Fort Benton H S"/>
        <s v="Big Sandy K-12"/>
        <s v="Highwood K-12"/>
        <s v="Geraldine K-12"/>
        <s v="Knees Elem"/>
        <s v="Benton Lake Elem"/>
        <s v="Miles City Elem"/>
        <s v="Kircher Elem"/>
        <s v="Trail Creek Elem"/>
        <s v="Kinsey Elem"/>
        <s v="S Y Elem"/>
        <s v="Custer County H S"/>
        <s v="Scobey K-12 Schools"/>
        <s v="Glendive Elem"/>
        <s v="Dawson H S"/>
        <s v="Bloomfield Elem"/>
        <s v="Lindsay Elem"/>
        <s v="Richey Elem"/>
        <s v="Richey H S"/>
        <s v="Anaconda Elem"/>
        <s v="Anaconda H S"/>
        <s v="Baker K-12 Schools"/>
        <s v="Plevna K-12 Schools"/>
        <s v="Lewistown Elem"/>
        <s v="Fergus H S"/>
        <s v="Deerfield Elem"/>
        <s v="Grass Range Elem"/>
        <s v="Grass Range H S"/>
        <s v="King Colony Elem"/>
        <s v="Moore Elem"/>
        <s v="Moore H S"/>
        <s v="Roy K-12 Schools"/>
        <s v="Denton Elem"/>
        <s v="Denton H S"/>
        <s v="Spring Creek Colony Elem"/>
        <s v="Winifred K-12 Schools"/>
        <s v="Deer Park Elem"/>
        <s v="Fair-Mont-Egan Elem"/>
        <s v="Swan River Elem"/>
        <s v="Kalispell Elem"/>
        <s v="Flathead H S"/>
        <s v="Columbia Falls Elem"/>
        <s v="Columbia Falls H S"/>
        <s v="Creston Elem"/>
        <s v="Cayuse Prairie Elem"/>
        <s v="Helena Flats Elem"/>
        <s v="Kila Elem"/>
        <s v="Smith Valley Elem"/>
        <s v="Pleasant Valley Elem"/>
        <s v="Somers Elem"/>
        <s v="Bigfork Elem"/>
        <s v="Bigfork H S"/>
        <s v="Whitefish Elem"/>
        <s v="Whitefish H S"/>
        <s v="Evergreen Elem"/>
        <s v="Marion Elem"/>
        <s v="Olney-Bissell Elem"/>
        <s v="Manhattan School"/>
        <s v="Manhattan High School"/>
        <s v="Bozeman Elem"/>
        <s v="Bozeman H S"/>
        <s v="Willow Creek Elem"/>
        <s v="Willow Creek H S"/>
        <s v="Springhill Elem"/>
        <s v="Cottonwood Elem"/>
        <s v="Three Forks Elem"/>
        <s v="Three Forks H S"/>
        <s v="Pass Creek Elem"/>
        <s v="Monforton Elem"/>
        <s v="Gallatin Gateway Elem"/>
        <s v="Anderson Elem"/>
        <s v="LaMotte Elem"/>
        <s v="Belgrade Elem"/>
        <s v="Belgrade H S"/>
        <s v="Malmborg Elem"/>
        <s v="West Yellowstone K-12"/>
        <s v="Amsterdam Elem"/>
        <s v="Jordan Elem"/>
        <s v="Garfield County H S"/>
        <s v="Pine Grove Elem"/>
        <s v="Kester Elem"/>
        <s v="Cohagen Elem"/>
        <s v="Ross Elem"/>
        <s v="Browning Elem"/>
        <s v="Browning H S"/>
        <s v="Cut Bank Elem"/>
        <s v="Cut Bank H S"/>
        <s v="East Glacier Park Elem"/>
        <s v="Ryegate K-12 Schools"/>
        <s v="Lavina K-12 Schools"/>
        <s v="Philipsburg K-12 Schools"/>
        <s v="Hall Elem"/>
        <s v="Drummond Elem"/>
        <s v="Drummond H S"/>
        <s v="Davey Elem"/>
        <s v="Box Elder Elem"/>
        <s v="Box Elder H S"/>
        <s v="Havre Elem"/>
        <s v="Havre H S"/>
        <s v="Clancy Elem"/>
        <s v="Whitehall Elem"/>
        <s v="Whitehall H S"/>
        <s v="Basin Elem"/>
        <s v="Boulder Elem"/>
        <s v="Jefferson H S"/>
        <s v="Cardwell Elem"/>
        <s v="Montana City Elem"/>
        <s v="Stanford K-12 Schools"/>
        <s v="Hobson K-12 Schools"/>
        <s v="Geyser K-12 Schools"/>
        <s v="Arlee Elem"/>
        <s v="Arlee H S"/>
        <s v="Polson Elem"/>
        <s v="Polson H S"/>
        <s v="St Ignatius K-12 Schools"/>
        <s v="Valley View Elem"/>
        <s v="Helena Elem"/>
        <s v="Helena H S"/>
        <s v="Trinity Elem"/>
        <s v="Wolf Creek Elem"/>
        <s v="Auchard Creek Elem"/>
        <s v="Augusta Elem"/>
        <s v="Augusta H S"/>
        <s v="Troy Elem"/>
        <s v="Troy H S"/>
        <s v="Libby K-12 Schools"/>
        <s v="Eureka Elem"/>
        <s v="Lincoln County H S"/>
        <s v="Fortine Elem"/>
        <s v="McCormick Elem"/>
        <s v="Yaak Elem"/>
        <s v="Trego Elem"/>
        <s v="Alder Elem"/>
        <s v="Sheridan Elem"/>
        <s v="Sheridan H S"/>
        <s v="Twin Bridges K-12 Schools"/>
        <s v="Harrison K-12 Schools"/>
        <s v="Ennis K-12 Schools"/>
        <s v="Circle Elem"/>
        <s v="Circle H S"/>
        <s v="Vida Elem"/>
        <s v="White Sulphur Spgs K-12"/>
        <s v="Alberton K-12 Schools"/>
        <s v="Superior K-12 Schools"/>
        <s v="St Regis K-12 Schools"/>
        <s v="Missoula Elem"/>
        <s v="Missoula H S"/>
        <s v="Hellgate Elem"/>
        <s v="Lolo Elem"/>
        <s v="Potomac Elem"/>
        <s v="Bonner Elem"/>
        <s v="Woodman Elem"/>
        <s v="DeSmet Elem"/>
        <s v="Target Range Elem"/>
        <s v="Sunset Elem"/>
        <s v="Clinton Elem"/>
        <s v="Swan Valley Elem"/>
        <s v="Seeley Lake Elem"/>
        <s v="Frenchtown K-12 Schools"/>
        <s v="Roundup Elem"/>
        <s v="Roundup High School"/>
        <s v="Melstone Elem"/>
        <s v="Melstone H S"/>
        <s v="Livingston Elem"/>
        <s v="Park H S"/>
        <s v="Gardiner Elem"/>
        <s v="Cooke City Elem"/>
        <s v="Pine Creek Elem"/>
        <s v="Winnett K-12 Schools"/>
        <s v="Dodson K-12"/>
        <s v="Saco H S"/>
        <s v="Malta K-12 Schools"/>
        <s v="Whitewater K-12 Schools"/>
        <s v="Dupuyer Elem"/>
        <s v="Conrad Elem"/>
        <s v="Conrad H S"/>
        <s v="Valier Elem"/>
        <s v="Valier H S"/>
        <s v="Miami Elem"/>
        <s v="Biddle Elem"/>
        <s v="Broadus Elem"/>
        <s v="Powder River Co Dist H S"/>
        <s v="Deer Lodge Elem"/>
        <s v="Powell County H S"/>
        <s v="Ovando Elem"/>
        <s v="Helmville Elem"/>
        <s v="Garrison Elem"/>
        <s v="Elliston Elem"/>
        <s v="Avon Elem"/>
        <s v="Terry K-12 Schools"/>
        <s v="Corvallis K-12 Schools"/>
        <s v="Stevensville Elem"/>
        <s v="Stevensville H S"/>
        <s v="Hamilton K-12 Schools"/>
        <s v="Victor K-12 Schools"/>
        <s v="Darby K-12 Schools"/>
        <s v="Lone Rock Elem"/>
        <s v="Florence-Carlton K-12 Schls"/>
        <s v="Sidney Elem"/>
        <s v="Sidney H S"/>
        <s v="Savage Elem"/>
        <s v="Savage H S"/>
        <s v="Brorson Elem"/>
        <s v="Fairview Elem"/>
        <s v="Fairview H S"/>
        <s v="Rau Elem"/>
        <s v="Lambert Elem"/>
        <s v="Lambert H S"/>
        <s v="Frontier Elem"/>
        <s v="Poplar Elem"/>
        <s v="Poplar H S"/>
        <s v="Culbertson Elem"/>
        <s v="Culbertson H S"/>
        <s v="Wolf Point Elem"/>
        <s v="Wolf Point H S"/>
        <s v="Brockton Elem"/>
        <s v="Brockton H S"/>
        <s v="Bainville K-12 Schools"/>
        <s v="Froid Elem"/>
        <s v="Froid H S"/>
        <s v="Birney Elem"/>
        <s v="Forsyth Elem"/>
        <s v="Forsyth H S"/>
        <s v="Lame Deer Elem"/>
        <s v="Rosebud K-12"/>
        <s v="Colstrip Elem"/>
        <s v="Colstrip H S"/>
        <s v="Ashland Elem"/>
        <s v="Plains K-12"/>
        <s v="Thompson Falls Elem"/>
        <s v="Thompson Falls H S"/>
        <s v="Trout Creek Elem"/>
        <s v="Dixon Elem"/>
        <s v="Noxon Elem"/>
        <s v="Noxon H S"/>
        <s v="Hot Springs K-12"/>
        <s v="Westby K-12 Schools"/>
        <s v="Medicine Lake K-12 Schools"/>
        <s v="Plentywood K-12 Schools"/>
        <s v="Butte Elem"/>
        <s v="Ramsay Elem"/>
        <s v="Divide Elem"/>
        <s v="Park City Elem"/>
        <s v="Park City H S"/>
        <s v="Columbus Elem"/>
        <s v="Columbus H S"/>
        <s v="Reed Point Elem"/>
        <s v="Reed Point H S"/>
        <s v="Fishtail Elem"/>
        <s v="Nye Elem"/>
        <s v="Rapelje Elem"/>
        <s v="Rapelje H S"/>
        <s v="Absarokee Elem"/>
        <s v="Absarokee H S"/>
        <s v="Big Timber Elem"/>
        <s v="Melville Elem"/>
        <s v="Greycliff Elem"/>
        <s v="McLeod Elem"/>
        <s v="Sweet Grass County H S"/>
        <s v="Choteau Elem"/>
        <s v="Choteau H S"/>
        <s v="Bynum Elem"/>
        <s v="Fairfield Elem"/>
        <s v="Fairfield H S"/>
        <s v="Power Elem"/>
        <s v="Power H S"/>
        <s v="Golden Ridge Elem"/>
        <s v="Pendroy Elem"/>
        <s v="Greenfield Elem"/>
        <s v="Sunburst K-12 Schools"/>
        <s v="Shelby Elem"/>
        <s v="Shelby H S"/>
        <s v="Hysham K-12 Schools"/>
        <s v="Glasgow K-12 Schools"/>
        <s v="Frazer Elem"/>
        <s v="Frazer H S"/>
        <s v="Hinsdale Elem"/>
        <s v="Hinsdale H S"/>
        <s v="Opheim K-12 Schools"/>
        <s v="Nashua K-12 Schools"/>
        <s v="Lustre Elem"/>
        <s v="Harlowton K-12"/>
        <s v="Judith Gap Elem"/>
        <s v="Judith Gap H S"/>
        <s v="Wibaux K-12 Schools"/>
        <s v="Billings Elem"/>
        <s v="Billings H S"/>
        <s v="Blue Creek Elem"/>
        <s v="Canyon Creek Elem"/>
        <s v="Laurel Elem"/>
        <s v="Laurel H S"/>
        <s v="Elder Grove Elem"/>
        <s v="Custer K-12 Schools"/>
        <s v="Morin Elem"/>
        <s v="Broadview K-12"/>
        <s v="Elysian Elem"/>
        <s v="Huntley Project K-12 Schools"/>
        <s v="Shepherd Elem"/>
        <s v="Shepherd H S"/>
        <s v="Pioneer Elem"/>
        <s v="Independent Elem"/>
        <s v="West Valley Elem"/>
        <s v="Hardin H S"/>
        <s v="Lodge Grass H S"/>
        <s v="Gardiner H S"/>
        <s v="Deer Creek Elem"/>
        <s v="Yellowstone Academy Elem"/>
        <s v="Ronan Elem"/>
        <s v="Ronan H S"/>
        <s v="Saco Elem"/>
        <s v="Charlo Elem"/>
        <s v="Charlo H S"/>
        <s v="Rocky Boy Elem"/>
        <s v="Upper West Shore Elem"/>
        <s v="Butte H S"/>
        <s v="Hays-Lodge Pole K-12 Schls"/>
        <s v="Plenty Coups H S"/>
        <s v="Arrowhead Elem"/>
        <s v="North Harlem Colony Elem"/>
        <s v="Gildford Colony Elem"/>
        <s v="Ayers Elem"/>
        <s v="Lincoln K-12 Schools"/>
        <s v="Mountain View Elem"/>
        <s v="West Glacier Elem"/>
        <s v="Liberty Elem"/>
        <s v="Sun River Valley Elem"/>
        <s v="Heart Butte K-12 Schools"/>
        <s v="Shields Valley Elem"/>
        <s v="Shields Valley H S"/>
        <s v="Rocky Boy H S"/>
        <s v="Lame Deer H S"/>
        <s v="Luther Elem"/>
        <s v="North Star Elem"/>
        <s v="North Star HS"/>
        <s v="Dutton/Brady K-12 Schools"/>
        <s v="Chester-Joplin-Inverness El"/>
        <s v="Chester-Joplin-Inverness HS"/>
        <s v="Big Sky School K-12"/>
        <s v="East Helena K-12"/>
        <s v="Lockwood K-12"/>
      </sharedItems>
    </cacheField>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2" memberValueDatatype="130" unbalanced="0">
      <fieldsUsage count="2">
        <fieldUsage x="-1"/>
        <fieldUsage x="0"/>
      </fieldsUsage>
    </cacheHierarchy>
    <cacheHierarchy uniqueName="[tblCenDistrict 1].[Name]" caption="Name" attribute="1" defaultMemberUniqueName="[tblCenDistrict 1].[Name].[All]" allUniqueName="[tblCenDistrict 1].[Name].[All]" dimensionUniqueName="[tblCenDistrict 1]" displayFolder="" count="2" memberValueDatatype="130" unbalanced="0">
      <fieldsUsage count="2">
        <fieldUsage x="-1"/>
        <fieldUsage x="1"/>
      </fieldsUsage>
    </cacheHierarchy>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6.479624189815" createdVersion="5" refreshedVersion="8" minRefreshableVersion="3" recordCount="0" supportSubquery="1" supportAdvancedDrill="1" xr:uid="{00000000-000A-0000-FFFF-FFFF09000000}">
  <cacheSource type="external" connectionId="14"/>
  <cacheFields count="3">
    <cacheField name="[tblASEnrollmentTitleIView].[FiscalYear].[FiscalYear]" caption="FiscalYear" numFmtId="0" hierarchy="1" level="1">
      <sharedItems containsSemiMixedTypes="0" containsString="0" containsNumber="1" containsInteger="1" minValue="2025" maxValue="2026" count="2">
        <n v="2025"/>
        <n v="2026"/>
      </sharedItems>
      <extLst>
        <ext xmlns:x15="http://schemas.microsoft.com/office/spreadsheetml/2010/11/main" uri="{4F2E5C28-24EA-4eb8-9CBF-B6C8F9C3D259}">
          <x15:cachedUniqueNames>
            <x15:cachedUniqueName index="0" name="[tblASEnrollmentTitleIView].[FiscalYear].&amp;[2025]"/>
            <x15:cachedUniqueName index="1" name="[tblASEnrollmentTitleIView].[FiscalYear].&amp;[2026]"/>
          </x15:cachedUniqueNames>
        </ext>
      </extLst>
    </cacheField>
    <cacheField name="[tblASEnrollmentTitleIView].[Le].[Le]" caption="Le" numFmtId="0" hierarchy="2" level="1">
      <sharedItems count="395">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15"/>
        <s v="0923"/>
        <s v="0926"/>
        <s v="0927"/>
        <s v="0928"/>
        <s v="0932"/>
        <s v="0933"/>
        <s v="0935"/>
        <s v="0937"/>
        <s v="0941"/>
        <s v="0946"/>
        <s v="0948"/>
        <s v="0949"/>
        <s v="0964"/>
        <s v="0965"/>
        <s v="0966"/>
        <s v="0968"/>
        <s v="0969"/>
        <s v="0970"/>
        <s v="0971"/>
        <s v="0972"/>
        <s v="0975"/>
        <s v="0976"/>
        <s v="0978"/>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 v="9029"/>
        <s v="9034"/>
        <s v="9258"/>
      </sharedItems>
    </cacheField>
    <cacheField name="[Measures].[Sum of StudentCount 2]" caption="Sum of StudentCount 2" numFmtId="0" hierarchy="39" level="32767"/>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2" memberValueDatatype="20" unbalanced="0">
      <fieldsUsage count="2">
        <fieldUsage x="-1"/>
        <fieldUsage x="0"/>
      </fieldsUsage>
    </cacheHierarchy>
    <cacheHierarchy uniqueName="[tblASEnrollmentTitleIView].[Le]" caption="Le" attribute="1" defaultMemberUniqueName="[tblASEnrollmentTitleIView].[Le].[All]" allUniqueName="[tblASEnrollmentTitleIView].[Le].[All]" dimensionUniqueName="[tblASEnrollmentTitleIView]" displayFolder="" count="2" memberValueDatatype="130" unbalanced="0">
      <fieldsUsage count="2">
        <fieldUsage x="-1"/>
        <fieldUsage x="1"/>
      </fieldsUsage>
    </cacheHierarchy>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oneField="1" hidden="1">
      <fieldsUsage count="1">
        <fieldUsage x="2"/>
      </fieldsUsage>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6.506453703703" createdVersion="5" refreshedVersion="8" minRefreshableVersion="3" recordCount="0" supportSubquery="1" supportAdvancedDrill="1" xr:uid="{00000000-000A-0000-FFFF-FFFF00000000}">
  <cacheSource type="external" connectionId="14"/>
  <cacheFields count="4">
    <cacheField name="[tblMFANB 1].[LE].[LE]" caption="LE" numFmtId="0" hierarchy="14" level="1">
      <sharedItems count="392">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15"/>
        <s v="0923"/>
        <s v="0926"/>
        <s v="0927"/>
        <s v="0928"/>
        <s v="0932"/>
        <s v="0933"/>
        <s v="0935"/>
        <s v="0937"/>
        <s v="0941"/>
        <s v="0946"/>
        <s v="0948"/>
        <s v="0949"/>
        <s v="0964"/>
        <s v="0965"/>
        <s v="0966"/>
        <s v="0968"/>
        <s v="0969"/>
        <s v="0970"/>
        <s v="0971"/>
        <s v="0972"/>
        <s v="0975"/>
        <s v="0976"/>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 v="0978" u="1"/>
      </sharedItems>
    </cacheField>
    <cacheField name="[tblMFANB 1].[StateFY].[StateFY]" caption="StateFY" numFmtId="0" hierarchy="15" level="1">
      <sharedItems containsSemiMixedTypes="0" containsString="0" containsNumber="1" containsInteger="1" minValue="2027" maxValue="2027" count="1">
        <n v="2027"/>
      </sharedItems>
      <extLst>
        <ext xmlns:x15="http://schemas.microsoft.com/office/spreadsheetml/2010/11/main" uri="{4F2E5C28-24EA-4eb8-9CBF-B6C8F9C3D259}">
          <x15:cachedUniqueNames>
            <x15:cachedUniqueName index="0" name="[tblMFANB 1].[StateFY].&amp;[2027]"/>
          </x15:cachedUniqueNames>
        </ext>
      </extLst>
    </cacheField>
    <cacheField name="[tblMFANB 1].[BudgetUnit].[BudgetUnit]" caption="BudgetUnit" numFmtId="0" hierarchy="16" level="1">
      <sharedItems count="12">
        <s v="E1"/>
        <s v="E2"/>
        <s v="E3"/>
        <s v="E4"/>
        <s v="E5"/>
        <s v="H1"/>
        <s v="H2"/>
        <s v="H3"/>
        <s v="H4"/>
        <s v="M1"/>
        <s v="M2"/>
        <s v="M3"/>
      </sharedItems>
    </cacheField>
    <cacheField name="[Measures].[Sum of CurrentBudgetLimitationANB 2]" caption="Sum of CurrentBudgetLimitationANB 2" numFmtId="0" hierarchy="35" level="32767"/>
  </cacheFields>
  <cacheHierarchies count="41">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2" memberValueDatatype="130" unbalanced="0">
      <fieldsUsage count="2">
        <fieldUsage x="-1"/>
        <fieldUsage x="0"/>
      </fieldsUsage>
    </cacheHierarchy>
    <cacheHierarchy uniqueName="[tblMFANB 1].[StateFY]" caption="StateFY" attribute="1" defaultMemberUniqueName="[tblMFANB 1].[StateFY].[All]" allUniqueName="[tblMFANB 1].[StateFY].[All]" dimensionUniqueName="[tblMFANB 1]" displayFolder="" count="2" memberValueDatatype="20" unbalanced="0">
      <fieldsUsage count="2">
        <fieldUsage x="-1"/>
        <fieldUsage x="1"/>
      </fieldsUsage>
    </cacheHierarchy>
    <cacheHierarchy uniqueName="[tblMFANB 1].[BudgetUnit]" caption="BudgetUnit" attribute="1" defaultMemberUniqueName="[tblMFANB 1].[BudgetUnit].[All]" allUniqueName="[tblMFANB 1].[BudgetUnit].[All]" dimensionUniqueName="[tblMFANB 1]" displayFolder="" count="2" memberValueDatatype="130" unbalanced="0">
      <fieldsUsage count="2">
        <fieldUsage x="-1"/>
        <fieldUsage x="2"/>
      </fieldsUsage>
    </cacheHierarchy>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oneField="1" hidden="1">
      <fieldsUsage count="1">
        <fieldUsage x="3"/>
      </fieldsUsage>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y uniqueName="[Measures].[Sum of StateFY]" caption="Sum of StateFY" measure="1" displayFolder="" measureGroup="tblMFANB 1" count="0" hidden="1">
      <extLst>
        <ext xmlns:x15="http://schemas.microsoft.com/office/spreadsheetml/2010/11/main" uri="{B97F6D7D-B522-45F9-BDA1-12C45D357490}">
          <x15:cacheHierarchy aggregatedColumn="15"/>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6.50645497685" createdVersion="5" refreshedVersion="8" minRefreshableVersion="3" recordCount="0" supportSubquery="1" supportAdvancedDrill="1" xr:uid="{00000000-000A-0000-FFFF-FFFF01000000}">
  <cacheSource type="external" connectionId="14"/>
  <cacheFields count="4">
    <cacheField name="[tblMFANB 1].[LE].[LE]" caption="LE" numFmtId="0" hierarchy="14" level="1">
      <sharedItems count="393">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5"/>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09"/>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15"/>
        <s v="0923"/>
        <s v="0926"/>
        <s v="0927"/>
        <s v="0928"/>
        <s v="0932"/>
        <s v="0933"/>
        <s v="0935"/>
        <s v="0937"/>
        <s v="0941"/>
        <s v="0946"/>
        <s v="0948"/>
        <s v="0949"/>
        <s v="0964"/>
        <s v="0965"/>
        <s v="0966"/>
        <s v="0968"/>
        <s v="0969"/>
        <s v="0970"/>
        <s v="0971"/>
        <s v="0972"/>
        <s v="0975"/>
        <s v="0976"/>
        <s v="0978"/>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haredItems>
    </cacheField>
    <cacheField name="[tblMFANB 1].[StateFY].[StateFY]" caption="StateFY" numFmtId="0" hierarchy="15" level="1">
      <sharedItems containsSemiMixedTypes="0" containsString="0" containsNumber="1" containsInteger="1" minValue="2026" maxValue="2026" count="1">
        <n v="2026"/>
      </sharedItems>
      <extLst>
        <ext xmlns:x15="http://schemas.microsoft.com/office/spreadsheetml/2010/11/main" uri="{4F2E5C28-24EA-4eb8-9CBF-B6C8F9C3D259}">
          <x15:cachedUniqueNames>
            <x15:cachedUniqueName index="0" name="[tblMFANB 1].[StateFY].&amp;[2026]"/>
          </x15:cachedUniqueNames>
        </ext>
      </extLst>
    </cacheField>
    <cacheField name="[tblMFANB 1].[BudgetUnit].[BudgetUnit]" caption="BudgetUnit" numFmtId="0" hierarchy="16" level="1">
      <sharedItems count="12">
        <s v="E1"/>
        <s v="E2"/>
        <s v="E3"/>
        <s v="E4"/>
        <s v="E5"/>
        <s v="H1"/>
        <s v="H2"/>
        <s v="H3"/>
        <s v="H4"/>
        <s v="M1"/>
        <s v="M2"/>
        <s v="M3"/>
      </sharedItems>
    </cacheField>
    <cacheField name="[Measures].[Sum of CurrentBudgetLimitationANB 2]" caption="Sum of CurrentBudgetLimitationANB 2" numFmtId="0" hierarchy="35" level="32767"/>
  </cacheFields>
  <cacheHierarchies count="41">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2" memberValueDatatype="130" unbalanced="0">
      <fieldsUsage count="2">
        <fieldUsage x="-1"/>
        <fieldUsage x="0"/>
      </fieldsUsage>
    </cacheHierarchy>
    <cacheHierarchy uniqueName="[tblMFANB 1].[StateFY]" caption="StateFY" attribute="1" defaultMemberUniqueName="[tblMFANB 1].[StateFY].[All]" allUniqueName="[tblMFANB 1].[StateFY].[All]" dimensionUniqueName="[tblMFANB 1]" displayFolder="" count="2" memberValueDatatype="20" unbalanced="0">
      <fieldsUsage count="2">
        <fieldUsage x="-1"/>
        <fieldUsage x="1"/>
      </fieldsUsage>
    </cacheHierarchy>
    <cacheHierarchy uniqueName="[tblMFANB 1].[BudgetUnit]" caption="BudgetUnit" attribute="1" defaultMemberUniqueName="[tblMFANB 1].[BudgetUnit].[All]" allUniqueName="[tblMFANB 1].[BudgetUnit].[All]" dimensionUniqueName="[tblMFANB 1]" displayFolder="" count="2" memberValueDatatype="130" unbalanced="0">
      <fieldsUsage count="2">
        <fieldUsage x="-1"/>
        <fieldUsage x="2"/>
      </fieldsUsage>
    </cacheHierarchy>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0" memberValueDatatype="130" unbalanced="0"/>
    <cacheHierarchy uniqueName="[tblMFBudget 1].[StateFy]" caption="StateFy" attribute="1" defaultMemberUniqueName="[tblMFBudget 1].[StateFy].[All]" allUniqueName="[tblMFBudget 1].[StateFy].[All]" dimensionUniqueName="[tblMFBudget 1]" displayFolder="" count="0" memberValueDatatype="20" unbalanced="0"/>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0" memberValueDatatype="130" unbalanced="0"/>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hidden="1">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oneField="1" hidden="1">
      <fieldsUsage count="1">
        <fieldUsage x="3"/>
      </fieldsUsage>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y uniqueName="[Measures].[Sum of StateFY]" caption="Sum of StateFY" measure="1" displayFolder="" measureGroup="tblMFANB 1" count="0" hidden="1">
      <extLst>
        <ext xmlns:x15="http://schemas.microsoft.com/office/spreadsheetml/2010/11/main" uri="{B97F6D7D-B522-45F9-BDA1-12C45D357490}">
          <x15:cacheHierarchy aggregatedColumn="15"/>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madi, Andrea" refreshedDate="46227.402315162035" createdVersion="5" refreshedVersion="8" minRefreshableVersion="3" recordCount="0" supportSubquery="1" supportAdvancedDrill="1" xr:uid="{00000000-000A-0000-FFFF-FFFF03000000}">
  <cacheSource type="external" connectionId="14"/>
  <cacheFields count="4">
    <cacheField name="[tblMFBudget 1].[LE].[LE]" caption="LE" numFmtId="0" hierarchy="19" level="1">
      <sharedItems count="390">
        <s v="0003"/>
        <s v="0005"/>
        <s v="0006"/>
        <s v="0007"/>
        <s v="0009"/>
        <s v="0010"/>
        <s v="0012"/>
        <s v="0014"/>
        <s v="0015"/>
        <s v="0020"/>
        <s v="0021"/>
        <s v="0023"/>
        <s v="0025"/>
        <s v="0026"/>
        <s v="0028"/>
        <s v="0029"/>
        <s v="0030"/>
        <s v="0031"/>
        <s v="0032"/>
        <s v="0034"/>
        <s v="0044"/>
        <s v="0045"/>
        <s v="0048"/>
        <s v="0055"/>
        <s v="0056"/>
        <s v="0057"/>
        <s v="0059"/>
        <s v="0060"/>
        <s v="0061"/>
        <s v="0069"/>
        <s v="0072"/>
        <s v="0076"/>
        <s v="0078"/>
        <s v="0087"/>
        <s v="0096"/>
        <s v="0097"/>
        <s v="0098"/>
        <s v="0099"/>
        <s v="0101"/>
        <s v="0102"/>
        <s v="0104"/>
        <s v="0105"/>
        <s v="0112"/>
        <s v="0113"/>
        <s v="0118"/>
        <s v="0127"/>
        <s v="0131"/>
        <s v="0133"/>
        <s v="0134"/>
        <s v="0138"/>
        <s v="0146"/>
        <s v="0154"/>
        <s v="0161"/>
        <s v="0171"/>
        <s v="0172"/>
        <s v="0173"/>
        <s v="0177"/>
        <s v="0187"/>
        <s v="0189"/>
        <s v="0192"/>
        <s v="0194"/>
        <s v="0206"/>
        <s v="0207"/>
        <s v="0215"/>
        <s v="0216"/>
        <s v="0227"/>
        <s v="0228"/>
        <s v="0236"/>
        <s v="0237"/>
        <s v="0244"/>
        <s v="0256"/>
        <s v="0258"/>
        <s v="0259"/>
        <s v="0264"/>
        <s v="0268"/>
        <s v="0269"/>
        <s v="0272"/>
        <s v="0273"/>
        <s v="0274"/>
        <s v="0280"/>
        <s v="0281"/>
        <s v="0282"/>
        <s v="0288"/>
        <s v="0291"/>
        <s v="0307"/>
        <s v="0308"/>
        <s v="0309"/>
        <s v="0310"/>
        <s v="0311"/>
        <s v="0312"/>
        <s v="0313"/>
        <s v="0316"/>
        <s v="0317"/>
        <s v="0320"/>
        <s v="0323"/>
        <s v="0324"/>
        <s v="0325"/>
        <s v="0327"/>
        <s v="0330"/>
        <s v="0331"/>
        <s v="0334"/>
        <s v="0335"/>
        <s v="0339"/>
        <s v="0341"/>
        <s v="0342"/>
        <s v="0347"/>
        <s v="0348"/>
        <s v="0350"/>
        <s v="0351"/>
        <s v="0354"/>
        <s v="0355"/>
        <s v="0357"/>
        <s v="0359"/>
        <s v="0360"/>
        <s v="0361"/>
        <s v="0362"/>
        <s v="0363"/>
        <s v="0364"/>
        <s v="0366"/>
        <s v="0367"/>
        <s v="0368"/>
        <s v="0369"/>
        <s v="0370"/>
        <s v="0374"/>
        <s v="0376"/>
        <s v="0377"/>
        <s v="0378"/>
        <s v="0385"/>
        <s v="0386"/>
        <s v="0387"/>
        <s v="0394"/>
        <s v="0400"/>
        <s v="0401"/>
        <s v="0402"/>
        <s v="0403"/>
        <s v="0404"/>
        <s v="0407"/>
        <s v="0411"/>
        <s v="0416"/>
        <s v="0418"/>
        <s v="0419"/>
        <s v="0420"/>
        <s v="0424"/>
        <s v="0425"/>
        <s v="0426"/>
        <s v="0427"/>
        <s v="0428"/>
        <s v="0445"/>
        <s v="0452"/>
        <s v="0453"/>
        <s v="0454"/>
        <s v="0456"/>
        <s v="0457"/>
        <s v="0458"/>
        <s v="0460"/>
        <s v="0464"/>
        <s v="0469"/>
        <s v="0473"/>
        <s v="0474"/>
        <s v="0475"/>
        <s v="0477"/>
        <s v="0478"/>
        <s v="0481"/>
        <s v="0483"/>
        <s v="0486"/>
        <s v="0487"/>
        <s v="0488"/>
        <s v="0491"/>
        <s v="0495"/>
        <s v="0498"/>
        <s v="0502"/>
        <s v="0503"/>
        <s v="0519"/>
        <s v="0520"/>
        <s v="0522"/>
        <s v="0527"/>
        <s v="0528"/>
        <s v="0529"/>
        <s v="0530"/>
        <s v="0533"/>
        <s v="0534"/>
        <s v="0536"/>
        <s v="0537"/>
        <s v="0538"/>
        <s v="0540"/>
        <s v="0543"/>
        <s v="0546"/>
        <s v="0547"/>
        <s v="0548"/>
        <s v="0566"/>
        <s v="0570"/>
        <s v="0577"/>
        <s v="0579"/>
        <s v="0582"/>
        <s v="0583"/>
        <s v="0584"/>
        <s v="0586"/>
        <s v="0588"/>
        <s v="0589"/>
        <s v="0590"/>
        <s v="0591"/>
        <s v="0592"/>
        <s v="0593"/>
        <s v="0594"/>
        <s v="0595"/>
        <s v="0596"/>
        <s v="0597"/>
        <s v="0599"/>
        <s v="0605"/>
        <s v="0606"/>
        <s v="0607"/>
        <s v="0608"/>
        <s v="0612"/>
        <s v="0613"/>
        <s v="0614"/>
        <s v="0617"/>
        <s v="0620"/>
        <s v="0642"/>
        <s v="0648"/>
        <s v="0657"/>
        <s v="0659"/>
        <s v="0663"/>
        <s v="0671"/>
        <s v="0674"/>
        <s v="0675"/>
        <s v="0679"/>
        <s v="0680"/>
        <s v="0684"/>
        <s v="0692"/>
        <s v="0705"/>
        <s v="0706"/>
        <s v="0712"/>
        <s v="0713"/>
        <s v="0715"/>
        <s v="0717"/>
        <s v="0718"/>
        <s v="0719"/>
        <s v="0720"/>
        <s v="0726"/>
        <s v="0731"/>
        <s v="0732"/>
        <s v="0733"/>
        <s v="0735"/>
        <s v="0738"/>
        <s v="0740"/>
        <s v="0741"/>
        <s v="0743"/>
        <s v="0745"/>
        <s v="0746"/>
        <s v="0747"/>
        <s v="0748"/>
        <s v="0749"/>
        <s v="0750"/>
        <s v="0751"/>
        <s v="0754"/>
        <s v="0768"/>
        <s v="0769"/>
        <s v="0774"/>
        <s v="0775"/>
        <s v="0776"/>
        <s v="0777"/>
        <s v="0778"/>
        <s v="0780"/>
        <s v="0781"/>
        <s v="0782"/>
        <s v="0783"/>
        <s v="0785"/>
        <s v="0786"/>
        <s v="0787"/>
        <s v="0789"/>
        <s v="0790"/>
        <s v="0791"/>
        <s v="0792"/>
        <s v="0795"/>
        <s v="0796"/>
        <s v="0797"/>
        <s v="0800"/>
        <s v="0803"/>
        <s v="0804"/>
        <s v="0805"/>
        <s v="0807"/>
        <s v="0809"/>
        <s v="0811"/>
        <s v="0812"/>
        <s v="0815"/>
        <s v="0819"/>
        <s v="0822"/>
        <s v="0828"/>
        <s v="0840"/>
        <s v="0842"/>
        <s v="0843"/>
        <s v="0846"/>
        <s v="0847"/>
        <s v="0848"/>
        <s v="0849"/>
        <s v="0850"/>
        <s v="0851"/>
        <s v="0853"/>
        <s v="0857"/>
        <s v="0858"/>
        <s v="0859"/>
        <s v="0861"/>
        <s v="0862"/>
        <s v="0865"/>
        <s v="0868"/>
        <s v="0872"/>
        <s v="0875"/>
        <s v="0882"/>
        <s v="0883"/>
        <s v="0884"/>
        <s v="0889"/>
        <s v="0890"/>
        <s v="0891"/>
        <s v="0894"/>
        <s v="0895"/>
        <s v="0896"/>
        <s v="0898"/>
        <s v="0900"/>
        <s v="0903"/>
        <s v="0910"/>
        <s v="0911"/>
        <s v="0923"/>
        <s v="0926"/>
        <s v="0927"/>
        <s v="0928"/>
        <s v="0932"/>
        <s v="0933"/>
        <s v="0935"/>
        <s v="0937"/>
        <s v="0941"/>
        <s v="0946"/>
        <s v="0948"/>
        <s v="0949"/>
        <s v="0964"/>
        <s v="0965"/>
        <s v="0966"/>
        <s v="0968"/>
        <s v="0969"/>
        <s v="0970"/>
        <s v="0971"/>
        <s v="0972"/>
        <s v="0975"/>
        <s v="0976"/>
        <s v="0979"/>
        <s v="0981"/>
        <s v="0983"/>
        <s v="0985"/>
        <s v="0986"/>
        <s v="0987"/>
        <s v="0989"/>
        <s v="1184"/>
        <s v="1189"/>
        <s v="1190"/>
        <s v="1191"/>
        <s v="1193"/>
        <s v="1196"/>
        <s v="1199"/>
        <s v="1200"/>
        <s v="1203"/>
        <s v="1205"/>
        <s v="1206"/>
        <s v="1207"/>
        <s v="1211"/>
        <s v="1212"/>
        <s v="1213"/>
        <s v="1214"/>
        <s v="1215"/>
        <s v="1216"/>
        <s v="1217"/>
        <s v="1218"/>
        <s v="1221"/>
        <s v="1222"/>
        <s v="1223"/>
        <s v="1224"/>
        <s v="1225"/>
        <s v="1226"/>
        <s v="1227"/>
        <s v="1228"/>
        <s v="1229"/>
        <s v="1230"/>
        <s v="1231"/>
        <s v="1233"/>
        <s v="1234"/>
        <s v="1235"/>
        <s v="1236"/>
        <s v="1237"/>
        <s v="1239"/>
        <s v="1240"/>
        <s v="1241"/>
        <s v="0978" u="1"/>
      </sharedItems>
    </cacheField>
    <cacheField name="[tblMFBudget 1].[StateFy].[StateFy]" caption="StateFy" numFmtId="0" hierarchy="20" level="1">
      <sharedItems containsSemiMixedTypes="0" containsString="0" containsNumber="1" containsInteger="1" minValue="2018" maxValue="2019" count="2">
        <n v="2018"/>
        <n v="2019"/>
      </sharedItems>
      <extLst>
        <ext xmlns:x15="http://schemas.microsoft.com/office/spreadsheetml/2010/11/main" uri="{4F2E5C28-24EA-4eb8-9CBF-B6C8F9C3D259}">
          <x15:cachedUniqueNames>
            <x15:cachedUniqueName index="0" name="[tblMFBudget 1].[StateFy].&amp;[2018]"/>
            <x15:cachedUniqueName index="1" name="[tblMFBudget 1].[StateFy].&amp;[2019]"/>
          </x15:cachedUniqueNames>
        </ext>
      </extLst>
    </cacheField>
    <cacheField name="[tblMFBudget 1].[BudgetRevenueCode].[BudgetRevenueCode]" caption="BudgetRevenueCode" numFmtId="0" hierarchy="22" level="1">
      <sharedItems count="4">
        <s v="3111"/>
        <s v="3112"/>
        <s v="3113"/>
        <s v="3114"/>
      </sharedItems>
    </cacheField>
    <cacheField name="[Measures].[Sum of Amount 2]" caption="Sum of Amount 2" numFmtId="0" hierarchy="34" level="32767"/>
  </cacheFields>
  <cacheHierarchies count="40">
    <cacheHierarchy uniqueName="[tblASEnrollmentTitleIView].[Collection]" caption="Collection" attribute="1" defaultMemberUniqueName="[tblASEnrollmentTitleIView].[Collection].[All]" allUniqueName="[tblASEnrollmentTitleIView].[Collection].[All]" dimensionUniqueName="[tblASEnrollmentTitleIView]" displayFolder="" count="0" memberValueDatatype="130" unbalanced="0"/>
    <cacheHierarchy uniqueName="[tblASEnrollmentTitleIView].[FiscalYear]" caption="FiscalYear" attribute="1" defaultMemberUniqueName="[tblASEnrollmentTitleIView].[FiscalYear].[All]" allUniqueName="[tblASEnrollmentTitleIView].[FiscalYear].[All]" dimensionUniqueName="[tblASEnrollmentTitleIView]" displayFolder="" count="0" memberValueDatatype="20" unbalanced="0"/>
    <cacheHierarchy uniqueName="[tblASEnrollmentTitleIView].[Le]" caption="Le" attribute="1" defaultMemberUniqueName="[tblASEnrollmentTitleIView].[Le].[All]" allUniqueName="[tblASEnrollmentTitleIView].[Le].[All]" dimensionUniqueName="[tblASEnrollmentTitleIView]" displayFolder="" count="0" memberValueDatatype="130" unbalanced="0"/>
    <cacheHierarchy uniqueName="[tblASEnrollmentTitleIView].[LeName]" caption="LeName" attribute="1" defaultMemberUniqueName="[tblASEnrollmentTitleIView].[LeName].[All]" allUniqueName="[tblASEnrollmentTitleIView].[LeName].[All]" dimensionUniqueName="[tblASEnrollmentTitleIView]" displayFolder="" count="0" memberValueDatatype="130" unbalanced="0"/>
    <cacheHierarchy uniqueName="[tblASEnrollmentTitleIView].[sector]" caption="sector" attribute="1" defaultMemberUniqueName="[tblASEnrollmentTitleIView].[sector].[All]" allUniqueName="[tblASEnrollmentTitleIView].[sector].[All]" dimensionUniqueName="[tblASEnrollmentTitleIView]" displayFolder="" count="0" memberValueDatatype="130" unbalanced="0"/>
    <cacheHierarchy uniqueName="[tblASEnrollmentTitleIView].[grade]" caption="grade" attribute="1" defaultMemberUniqueName="[tblASEnrollmentTitleIView].[grade].[All]" allUniqueName="[tblASEnrollmentTitleIView].[grade].[All]" dimensionUniqueName="[tblASEnrollmentTitleIView]" displayFolder="" count="0" memberValueDatatype="130" unbalanced="0"/>
    <cacheHierarchy uniqueName="[tblASEnrollmentTitleIView].[LEPStatus]" caption="LEPStatus" attribute="1" defaultMemberUniqueName="[tblASEnrollmentTitleIView].[LEPStatus].[All]" allUniqueName="[tblASEnrollmentTitleIView].[LEPStatus].[All]" dimensionUniqueName="[tblASEnrollmentTitleIView]" displayFolder="" count="0" memberValueDatatype="130" unbalanced="0"/>
    <cacheHierarchy uniqueName="[tblASEnrollmentTitleIView].[StudentCount]" caption="StudentCount" attribute="1" defaultMemberUniqueName="[tblASEnrollmentTitleIView].[StudentCount].[All]" allUniqueName="[tblASEnrollmentTitleIView].[StudentCount].[All]" dimensionUniqueName="[tblASEnrollmentTitleIView]" displayFolder="" count="0" memberValueDatatype="20" unbalanced="0"/>
    <cacheHierarchy uniqueName="[tblCenDistrict 1].[Le]" caption="Le" attribute="1" defaultMemberUniqueName="[tblCenDistrict 1].[Le].[All]" allUniqueName="[tblCenDistrict 1].[Le].[All]" dimensionUniqueName="[tblCenDistrict 1]" displayFolder="" count="0" memberValueDatatype="130" unbalanced="0"/>
    <cacheHierarchy uniqueName="[tblCenDistrict 1].[Name]" caption="Name" attribute="1" defaultMemberUniqueName="[tblCenDistrict 1].[Name].[All]" allUniqueName="[tblCenDistrict 1].[Name].[All]" dimensionUniqueName="[tblCenDistrict 1]" displayFolder="" count="0" memberValueDatatype="130" unbalanced="0"/>
    <cacheHierarchy uniqueName="[tblCenDistrict 1].[OrgType]" caption="OrgType" attribute="1" defaultMemberUniqueName="[tblCenDistrict 1].[OrgType].[All]" allUniqueName="[tblCenDistrict 1].[OrgType].[All]" dimensionUniqueName="[tblCenDistrict 1]" displayFolder="" count="0" memberValueDatatype="130" unbalanced="0"/>
    <cacheHierarchy uniqueName="[tblCenDistrict 1].[Sector]" caption="Sector" attribute="1" defaultMemberUniqueName="[tblCenDistrict 1].[Sector].[All]" allUniqueName="[tblCenDistrict 1].[Sector].[All]" dimensionUniqueName="[tblCenDistrict 1]" displayFolder="" count="0" memberValueDatatype="130" unbalanced="0"/>
    <cacheHierarchy uniqueName="[tblCenDistrict 1].[OpStatus]" caption="OpStatus" attribute="1" defaultMemberUniqueName="[tblCenDistrict 1].[OpStatus].[All]" allUniqueName="[tblCenDistrict 1].[OpStatus].[All]" dimensionUniqueName="[tblCenDistrict 1]" displayFolder="" count="0" memberValueDatatype="130" unbalanced="0"/>
    <cacheHierarchy uniqueName="[tblCenDistrict 1].[ExpireDate]" caption="ExpireDate" attribute="1" time="1" defaultMemberUniqueName="[tblCenDistrict 1].[ExpireDate].[All]" allUniqueName="[tblCenDistrict 1].[ExpireDate].[All]" dimensionUniqueName="[tblCenDistrict 1]" displayFolder="" count="0" memberValueDatatype="7" unbalanced="0"/>
    <cacheHierarchy uniqueName="[tblMFANB 1].[LE]" caption="LE" attribute="1" defaultMemberUniqueName="[tblMFANB 1].[LE].[All]" allUniqueName="[tblMFANB 1].[LE].[All]" dimensionUniqueName="[tblMFANB 1]" displayFolder="" count="0" memberValueDatatype="130" unbalanced="0"/>
    <cacheHierarchy uniqueName="[tblMFANB 1].[StateFY]" caption="StateFY" attribute="1" defaultMemberUniqueName="[tblMFANB 1].[StateFY].[All]" allUniqueName="[tblMFANB 1].[StateFY].[All]" dimensionUniqueName="[tblMFANB 1]" displayFolder="" count="0" memberValueDatatype="20" unbalanced="0"/>
    <cacheHierarchy uniqueName="[tblMFANB 1].[BudgetUnit]" caption="BudgetUnit" attribute="1" defaultMemberUniqueName="[tblMFANB 1].[BudgetUnit].[All]" allUniqueName="[tblMFANB 1].[BudgetUnit].[All]" dimensionUniqueName="[tblMFANB 1]" displayFolder="" count="0" memberValueDatatype="130" unbalanced="0"/>
    <cacheHierarchy uniqueName="[tblMFANB 1].[CurrentANB]" caption="CurrentANB" attribute="1" defaultMemberUniqueName="[tblMFANB 1].[CurrentANB].[All]" allUniqueName="[tblMFANB 1].[CurrentANB].[All]" dimensionUniqueName="[tblMFANB 1]" displayFolder="" count="0" memberValueDatatype="20" unbalanced="0"/>
    <cacheHierarchy uniqueName="[tblMFANB 1].[CurrentBudgetLimitationANB]" caption="CurrentBudgetLimitationANB" attribute="1" defaultMemberUniqueName="[tblMFANB 1].[CurrentBudgetLimitationANB].[All]" allUniqueName="[tblMFANB 1].[CurrentBudgetLimitationANB].[All]" dimensionUniqueName="[tblMFANB 1]" displayFolder="" count="0" memberValueDatatype="20" unbalanced="0"/>
    <cacheHierarchy uniqueName="[tblMFBudget 1].[LE]" caption="LE" attribute="1" defaultMemberUniqueName="[tblMFBudget 1].[LE].[All]" allUniqueName="[tblMFBudget 1].[LE].[All]" dimensionUniqueName="[tblMFBudget 1]" displayFolder="" count="2" memberValueDatatype="130" unbalanced="0">
      <fieldsUsage count="2">
        <fieldUsage x="-1"/>
        <fieldUsage x="0"/>
      </fieldsUsage>
    </cacheHierarchy>
    <cacheHierarchy uniqueName="[tblMFBudget 1].[StateFy]" caption="StateFy" attribute="1" defaultMemberUniqueName="[tblMFBudget 1].[StateFy].[All]" allUniqueName="[tblMFBudget 1].[StateFy].[All]" dimensionUniqueName="[tblMFBudget 1]" displayFolder="" count="2" memberValueDatatype="20" unbalanced="0">
      <fieldsUsage count="2">
        <fieldUsage x="-1"/>
        <fieldUsage x="1"/>
      </fieldsUsage>
    </cacheHierarchy>
    <cacheHierarchy uniqueName="[tblMFBudget 1].[FundCode]" caption="FundCode" attribute="1" defaultMemberUniqueName="[tblMFBudget 1].[FundCode].[All]" allUniqueName="[tblMFBudget 1].[FundCode].[All]" dimensionUniqueName="[tblMFBudget 1]" displayFolder="" count="0" memberValueDatatype="130" unbalanced="0"/>
    <cacheHierarchy uniqueName="[tblMFBudget 1].[BudgetRevenueCode]" caption="BudgetRevenueCode" attribute="1" defaultMemberUniqueName="[tblMFBudget 1].[BudgetRevenueCode].[All]" allUniqueName="[tblMFBudget 1].[BudgetRevenueCode].[All]" dimensionUniqueName="[tblMFBudget 1]" displayFolder="" count="2" memberValueDatatype="130" unbalanced="0">
      <fieldsUsage count="2">
        <fieldUsage x="-1"/>
        <fieldUsage x="2"/>
      </fieldsUsage>
    </cacheHierarchy>
    <cacheHierarchy uniqueName="[tblMFBudget 1].[Amount]" caption="Amount" attribute="1" defaultMemberUniqueName="[tblMFBudget 1].[Amount].[All]" allUniqueName="[tblMFBudget 1].[Amount].[All]" dimensionUniqueName="[tblMFBudget 1]" displayFolder="" count="0" memberValueDatatype="5" unbalanced="0"/>
    <cacheHierarchy uniqueName="[tblMFDSA 1].[LE]" caption="LE" attribute="1" defaultMemberUniqueName="[tblMFDSA 1].[LE].[All]" allUniqueName="[tblMFDSA 1].[LE].[All]" dimensionUniqueName="[tblMFDSA 1]" displayFolder="" count="0" memberValueDatatype="130" unbalanced="0"/>
    <cacheHierarchy uniqueName="[tblMFDSA 1].[StateFY]" caption="StateFY" attribute="1" defaultMemberUniqueName="[tblMFDSA 1].[StateFY].[All]" allUniqueName="[tblMFDSA 1].[StateFY].[All]" dimensionUniqueName="[tblMFDSA 1]" displayFolder="" count="0" memberValueDatatype="20" unbalanced="0"/>
    <cacheHierarchy uniqueName="[tblMFDSA 1].[BudgetUnit]" caption="BudgetUnit" attribute="1" defaultMemberUniqueName="[tblMFDSA 1].[BudgetUnit].[All]" allUniqueName="[tblMFDSA 1].[BudgetUnit].[All]" dimensionUniqueName="[tblMFDSA 1]" displayFolder="" count="0" memberValueDatatype="130" unbalanced="0"/>
    <cacheHierarchy uniqueName="[tblMFDSA 1].[BudgetedBasicEntitlementBudgetLimitation]" caption="BudgetedBasicEntitlementBudgetLimitation" attribute="1" defaultMemberUniqueName="[tblMFDSA 1].[BudgetedBasicEntitlementBudgetLimitation].[All]" allUniqueName="[tblMFDSA 1].[BudgetedBasicEntitlementBudgetLimitation].[All]" dimensionUniqueName="[tblMFDSA 1]" displayFolder="" count="0" memberValueDatatype="5" unbalanced="0"/>
    <cacheHierarchy uniqueName="[Measures].[__XL_Count tblMFANB 1]" caption="__XL_Count tblMFANB 1" measure="1" displayFolder="" measureGroup="tblMFANB 1" count="0" hidden="1"/>
    <cacheHierarchy uniqueName="[Measures].[__XL_Count tblMFBudget 1]" caption="__XL_Count tblMFBudget 1" measure="1" displayFolder="" measureGroup="tblMFBudget 1" count="0" hidden="1"/>
    <cacheHierarchy uniqueName="[Measures].[__XL_Count tblMFDSA 1]" caption="__XL_Count tblMFDSA 1" measure="1" displayFolder="" measureGroup="tblMFDSA 1" count="0" hidden="1"/>
    <cacheHierarchy uniqueName="[Measures].[__XL_Count tblCenDistrict 1]" caption="__XL_Count tblCenDistrict 1" measure="1" displayFolder="" measureGroup="tblCenDistrict 1" count="0" hidden="1"/>
    <cacheHierarchy uniqueName="[Measures].[__XL_Count tblASEnrollmentTitleIView]" caption="__XL_Count tblASEnrollmentTitleIView" measure="1" displayFolder="" measureGroup="tblASEnrollmentTitleIView" count="0" hidden="1"/>
    <cacheHierarchy uniqueName="[Measures].[__No measures defined]" caption="__No measures defined" measure="1" displayFolder="" count="0" hidden="1"/>
    <cacheHierarchy uniqueName="[Measures].[Sum of Amount 2]" caption="Sum of Amount 2" measure="1" displayFolder="" measureGroup="tblMFBudget 1" count="0" oneField="1" hidden="1">
      <fieldsUsage count="1">
        <fieldUsage x="3"/>
      </fieldsUsage>
      <extLst>
        <ext xmlns:x15="http://schemas.microsoft.com/office/spreadsheetml/2010/11/main" uri="{B97F6D7D-B522-45F9-BDA1-12C45D357490}">
          <x15:cacheHierarchy aggregatedColumn="23"/>
        </ext>
      </extLst>
    </cacheHierarchy>
    <cacheHierarchy uniqueName="[Measures].[Sum of CurrentBudgetLimitationANB 2]" caption="Sum of CurrentBudgetLimitationANB 2" measure="1" displayFolder="" measureGroup="tblMFANB 1" count="0" hidden="1">
      <extLst>
        <ext xmlns:x15="http://schemas.microsoft.com/office/spreadsheetml/2010/11/main" uri="{B97F6D7D-B522-45F9-BDA1-12C45D357490}">
          <x15:cacheHierarchy aggregatedColumn="18"/>
        </ext>
      </extLst>
    </cacheHierarchy>
    <cacheHierarchy uniqueName="[Measures].[Sum of CurrentANB 2]" caption="Sum of CurrentANB 2" measure="1" displayFolder="" measureGroup="tblMFANB 1" count="0" hidden="1">
      <extLst>
        <ext xmlns:x15="http://schemas.microsoft.com/office/spreadsheetml/2010/11/main" uri="{B97F6D7D-B522-45F9-BDA1-12C45D357490}">
          <x15:cacheHierarchy aggregatedColumn="17"/>
        </ext>
      </extLst>
    </cacheHierarchy>
    <cacheHierarchy uniqueName="[Measures].[Sum of BudgetedBasicEntitlementBudgetLimitation 2]" caption="Sum of BudgetedBasicEntitlementBudgetLimitation 2" measure="1" displayFolder="" measureGroup="tblMFDSA 1" count="0" hidden="1">
      <extLst>
        <ext xmlns:x15="http://schemas.microsoft.com/office/spreadsheetml/2010/11/main" uri="{B97F6D7D-B522-45F9-BDA1-12C45D357490}">
          <x15:cacheHierarchy aggregatedColumn="27"/>
        </ext>
      </extLst>
    </cacheHierarchy>
    <cacheHierarchy uniqueName="[Measures].[Sum of FiscalYear]" caption="Sum of FiscalYear" measure="1" displayFolder="" measureGroup="tblASEnrollmentTitleIView" count="0" hidden="1">
      <extLst>
        <ext xmlns:x15="http://schemas.microsoft.com/office/spreadsheetml/2010/11/main" uri="{B97F6D7D-B522-45F9-BDA1-12C45D357490}">
          <x15:cacheHierarchy aggregatedColumn="1"/>
        </ext>
      </extLst>
    </cacheHierarchy>
    <cacheHierarchy uniqueName="[Measures].[Sum of StudentCount 2]" caption="Sum of StudentCount 2" measure="1" displayFolder="" measureGroup="tblASEnrollmentTitleIView" count="0" hidden="1">
      <extLst>
        <ext xmlns:x15="http://schemas.microsoft.com/office/spreadsheetml/2010/11/main" uri="{B97F6D7D-B522-45F9-BDA1-12C45D357490}">
          <x15:cacheHierarchy aggregatedColumn="7"/>
        </ext>
      </extLst>
    </cacheHierarchy>
  </cacheHierarchies>
  <kpis count="0"/>
  <dimensions count="6">
    <dimension measure="1" name="Measures" uniqueName="[Measures]" caption="Measures"/>
    <dimension name="tblASEnrollmentTitleIView" uniqueName="[tblASEnrollmentTitleIView]" caption="tblASEnrollmentTitleIView"/>
    <dimension name="tblCenDistrict 1" uniqueName="[tblCenDistrict 1]" caption="tblCenDistrict 1"/>
    <dimension name="tblMFANB 1" uniqueName="[tblMFANB 1]" caption="tblMFANB 1"/>
    <dimension name="tblMFBudget 1" uniqueName="[tblMFBudget 1]" caption="tblMFBudget 1"/>
    <dimension name="tblMFDSA 1" uniqueName="[tblMFDSA 1]" caption="tblMFDSA 1"/>
  </dimensions>
  <measureGroups count="5">
    <measureGroup name="tblASEnrollmentTitleIView" caption="tblASEnrollmentTitleIView"/>
    <measureGroup name="tblCenDistrict 1" caption="tblCenDistrict 1"/>
    <measureGroup name="tblMFANB 1" caption="tblMFANB 1"/>
    <measureGroup name="tblMFBudget 1" caption="tblMFBudget 1"/>
    <measureGroup name="tblMFDSA 1" caption="tblMFDSA 1"/>
  </measureGroups>
  <maps count="5">
    <map measureGroup="0" dimension="1"/>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7" cacheId="2" applyNumberFormats="0" applyBorderFormats="0" applyFontFormats="0" applyPatternFormats="0" applyAlignmentFormats="0" applyWidthHeightFormats="1" dataCaption="Values" tag="3d38c3e2-280e-41b1-8c13-18565386b416" updatedVersion="8" minRefreshableVersion="3" useAutoFormatting="1" subtotalHiddenItems="1" itemPrintTitles="1" createdVersion="5" indent="0" outline="1" outlineData="1" multipleFieldFilters="0">
  <location ref="B2:O398" firstHeaderRow="1" firstDataRow="3" firstDataCol="1"/>
  <pivotFields count="4">
    <pivotField axis="axisRow" allDrilled="1" subtotalTop="0" showAll="0" dataSourceSort="1" defaultSubtotal="0" defaultAttributeDrillState="1">
      <items count="3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s>
    </pivotField>
    <pivotField axis="axisCol" allDrilled="1" subtotalTop="0" showAll="0" dataSourceSort="1" defaultSubtotal="0" defaultAttributeDrillState="1">
      <items count="1">
        <item s="1" x="0"/>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0"/>
  </rowFields>
  <rowItems count="39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t="grand">
      <x/>
    </i>
  </rowItems>
  <colFields count="2">
    <field x="1"/>
    <field x="2"/>
  </colFields>
  <colItems count="13">
    <i>
      <x/>
      <x/>
    </i>
    <i r="1">
      <x v="1"/>
    </i>
    <i r="1">
      <x v="2"/>
    </i>
    <i r="1">
      <x v="3"/>
    </i>
    <i r="1">
      <x v="4"/>
    </i>
    <i r="1">
      <x v="5"/>
    </i>
    <i r="1">
      <x v="6"/>
    </i>
    <i r="1">
      <x v="7"/>
    </i>
    <i r="1">
      <x v="8"/>
    </i>
    <i r="1">
      <x v="9"/>
    </i>
    <i r="1">
      <x v="10"/>
    </i>
    <i r="1">
      <x v="11"/>
    </i>
    <i t="grand">
      <x/>
    </i>
  </colItems>
  <dataFields count="1">
    <dataField name="Sum of BudgetedBasicEntitlementBudgetLimitation" fld="3" baseField="0" baseItem="0"/>
  </dataFields>
  <formats count="2">
    <format dxfId="36">
      <pivotArea dataOnly="0" fieldPosition="0">
        <references count="1">
          <reference field="0" count="1">
            <x v="346"/>
          </reference>
        </references>
      </pivotArea>
    </format>
    <format dxfId="35">
      <pivotArea dataOnly="0" fieldPosition="0">
        <references count="1">
          <reference field="0" count="1">
            <x v="347"/>
          </reference>
        </references>
      </pivotArea>
    </format>
  </format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4"/>
  </rowHierarchiesUsage>
  <colHierarchiesUsage count="2">
    <colHierarchyUsage hierarchyUsage="25"/>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DSA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20" cacheId="5" applyNumberFormats="0" applyBorderFormats="0" applyFontFormats="0" applyPatternFormats="0" applyAlignmentFormats="0" applyWidthHeightFormats="1" dataCaption="Values" tag="62b4a6a2-3dad-4f50-8a7b-dc3bfbe3510b" updatedVersion="8" minRefreshableVersion="3" useAutoFormatting="1" subtotalHiddenItems="1" itemPrintTitles="1" createdVersion="5" indent="0" outline="1" outlineData="1" multipleFieldFilters="0">
  <location ref="B3:E400" firstHeaderRow="1" firstDataRow="2" firstDataCol="1"/>
  <pivotFields count="3">
    <pivotField axis="axisCol" allDrilled="1" subtotalTop="0" showAll="0" dataSourceSort="1" defaultSubtotal="0" defaultAttributeDrillState="1">
      <items count="2">
        <item s="1" x="0"/>
        <item s="1" x="1"/>
      </items>
    </pivotField>
    <pivotField axis="axisRow" allDrilled="1" subtotalTop="0" showAll="0" dataSourceSort="1" defaultSubtotal="0" defaultAttributeDrillState="1">
      <items count="39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s>
    </pivotField>
    <pivotField dataField="1" subtotalTop="0" showAll="0" defaultSubtotal="0"/>
  </pivotFields>
  <rowFields count="1">
    <field x="1"/>
  </rowFields>
  <rowItems count="39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t="grand">
      <x/>
    </i>
  </rowItems>
  <colFields count="1">
    <field x="0"/>
  </colFields>
  <colItems count="3">
    <i>
      <x/>
    </i>
    <i>
      <x v="1"/>
    </i>
    <i t="grand">
      <x/>
    </i>
  </colItems>
  <dataFields count="1">
    <dataField name="Sum of StudentCount" fld="2" baseField="0" baseItem="0"/>
  </dataField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ASEnrollmentTitleIView]"/>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6" cacheId="3" applyNumberFormats="0" applyBorderFormats="0" applyFontFormats="0" applyPatternFormats="0" applyAlignmentFormats="0" applyWidthHeightFormats="1" dataCaption="Values" tag="d820a0f5-48a9-45da-a794-40615e326f85" updatedVersion="8" minRefreshableVersion="3" useAutoFormatting="1" subtotalHiddenItems="1" itemPrintTitles="1" createdVersion="5" indent="0" outline="1" outlineData="1" multipleFieldFilters="0">
  <location ref="B3:O397" firstHeaderRow="1" firstDataRow="3" firstDataCol="1"/>
  <pivotFields count="4">
    <pivotField axis="axisRow" allDrilled="1" subtotalTop="0" showAll="0" dataSourceSort="1" defaultSubtotal="0" defaultAttributeDrillState="1">
      <items count="3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s>
    </pivotField>
    <pivotField axis="axisCol" allDrilled="1" subtotalTop="0" showAll="0" dataSourceSort="1" defaultSubtotal="0" defaultAttributeDrillState="1">
      <items count="1">
        <item s="1" x="0"/>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0"/>
  </rowFields>
  <rowItems count="3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t="grand">
      <x/>
    </i>
  </rowItems>
  <colFields count="2">
    <field x="1"/>
    <field x="2"/>
  </colFields>
  <colItems count="13">
    <i>
      <x/>
      <x/>
    </i>
    <i r="1">
      <x v="1"/>
    </i>
    <i r="1">
      <x v="2"/>
    </i>
    <i r="1">
      <x v="3"/>
    </i>
    <i r="1">
      <x v="4"/>
    </i>
    <i r="1">
      <x v="5"/>
    </i>
    <i r="1">
      <x v="6"/>
    </i>
    <i r="1">
      <x v="7"/>
    </i>
    <i r="1">
      <x v="8"/>
    </i>
    <i r="1">
      <x v="9"/>
    </i>
    <i r="1">
      <x v="10"/>
    </i>
    <i r="1">
      <x v="11"/>
    </i>
    <i t="grand">
      <x/>
    </i>
  </colItems>
  <dataFields count="1">
    <dataField name="Sum of BudgetedBasicEntitlementBudgetLimitation" fld="3" baseField="0" baseItem="0"/>
  </dataFields>
  <formats count="5">
    <format dxfId="34">
      <pivotArea collapsedLevelsAreSubtotals="1" fieldPosition="0">
        <references count="1">
          <reference field="0" count="2">
            <x v="345"/>
            <x v="391"/>
          </reference>
        </references>
      </pivotArea>
    </format>
    <format dxfId="33">
      <pivotArea dataOnly="0" labelOnly="1" fieldPosition="0">
        <references count="1">
          <reference field="0" count="2">
            <x v="345"/>
            <x v="391"/>
          </reference>
        </references>
      </pivotArea>
    </format>
    <format dxfId="32">
      <pivotArea collapsedLevelsAreSubtotals="1" fieldPosition="0">
        <references count="1">
          <reference field="0" count="2">
            <x v="345"/>
            <x v="391"/>
          </reference>
        </references>
      </pivotArea>
    </format>
    <format dxfId="31">
      <pivotArea dataOnly="0" labelOnly="1" fieldPosition="0">
        <references count="1">
          <reference field="0" count="2">
            <x v="345"/>
            <x v="391"/>
          </reference>
        </references>
      </pivotArea>
    </format>
    <format dxfId="30">
      <pivotArea dataOnly="0" fieldPosition="0">
        <references count="1">
          <reference field="0" count="3">
            <x v="345"/>
            <x v="346"/>
            <x v="347"/>
          </reference>
        </references>
      </pivotArea>
    </format>
  </format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4"/>
  </rowHierarchiesUsage>
  <colHierarchiesUsage count="2">
    <colHierarchyUsage hierarchyUsage="25"/>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DSA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4" cacheId="9" applyNumberFormats="0" applyBorderFormats="0" applyFontFormats="0" applyPatternFormats="0" applyAlignmentFormats="0" applyWidthHeightFormats="1" dataCaption="Values" tag="89495d42-b152-4bb3-9d85-7c6bda3570b9" updatedVersion="8" minRefreshableVersion="3" asteriskTotals="1" useAutoFormatting="1" subtotalHiddenItems="1" itemPrintTitles="1" createdVersion="5" indent="0" outline="1" outlineData="1" multipleFieldFilters="0">
  <location ref="B3:AA399" firstHeaderRow="1" firstDataRow="3" firstDataCol="1"/>
  <pivotFields count="4">
    <pivotField axis="axisRow" allDrilled="1" subtotalTop="0" showAll="0" dataSourceSort="1" defaultSubtotal="0" defaultAttributeDrillState="1">
      <items count="3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s>
    </pivotField>
    <pivotField axis="axisCol" allDrilled="1" subtotalTop="0" showAll="0" dataSourceSort="1" defaultSubtotal="0" defaultAttributeDrillState="1">
      <items count="3">
        <item s="1" x="0"/>
        <item s="1" x="1"/>
        <item x="2"/>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0"/>
  </rowFields>
  <rowItems count="39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t="grand">
      <x/>
    </i>
  </rowItems>
  <colFields count="2">
    <field x="1"/>
    <field x="2"/>
  </colFields>
  <colItems count="25">
    <i>
      <x/>
      <x/>
    </i>
    <i r="1">
      <x v="1"/>
    </i>
    <i r="1">
      <x v="2"/>
    </i>
    <i r="1">
      <x v="3"/>
    </i>
    <i r="1">
      <x v="4"/>
    </i>
    <i r="1">
      <x v="5"/>
    </i>
    <i r="1">
      <x v="6"/>
    </i>
    <i r="1">
      <x v="7"/>
    </i>
    <i r="1">
      <x v="8"/>
    </i>
    <i r="1">
      <x v="9"/>
    </i>
    <i r="1">
      <x v="10"/>
    </i>
    <i r="1">
      <x v="11"/>
    </i>
    <i>
      <x v="1"/>
      <x/>
    </i>
    <i r="1">
      <x v="1"/>
    </i>
    <i r="1">
      <x v="2"/>
    </i>
    <i r="1">
      <x v="3"/>
    </i>
    <i r="1">
      <x v="4"/>
    </i>
    <i r="1">
      <x v="5"/>
    </i>
    <i r="1">
      <x v="6"/>
    </i>
    <i r="1">
      <x v="7"/>
    </i>
    <i r="1">
      <x v="8"/>
    </i>
    <i r="1">
      <x v="9"/>
    </i>
    <i r="1">
      <x v="10"/>
    </i>
    <i r="1">
      <x v="11"/>
    </i>
    <i t="grand">
      <x/>
    </i>
  </colItems>
  <dataFields count="1">
    <dataField name="Sum of CurrentANB" fld="3" baseField="0" baseItem="0"/>
  </dataFields>
  <formats count="16">
    <format dxfId="29">
      <pivotArea dataOnly="0" fieldPosition="0">
        <references count="1">
          <reference field="0" count="2">
            <x v="346"/>
            <x v="347"/>
          </reference>
        </references>
      </pivotArea>
    </format>
    <format dxfId="28">
      <pivotArea collapsedLevelsAreSubtotals="1" fieldPosition="0">
        <references count="1">
          <reference field="0" count="1">
            <x v="340"/>
          </reference>
        </references>
      </pivotArea>
    </format>
    <format dxfId="27">
      <pivotArea type="topRight" dataOnly="0" labelOnly="1" outline="0" offset="G1:R1" fieldPosition="0"/>
    </format>
    <format dxfId="26">
      <pivotArea dataOnly="0" labelOnly="1" fieldPosition="0">
        <references count="1">
          <reference field="1" count="1">
            <x v="0"/>
          </reference>
        </references>
      </pivotArea>
    </format>
    <format dxfId="25">
      <pivotArea dataOnly="0" labelOnly="1" fieldPosition="0">
        <references count="2">
          <reference field="1" count="1" selected="0">
            <x v="0"/>
          </reference>
          <reference field="2" count="0"/>
        </references>
      </pivotArea>
    </format>
    <format dxfId="24">
      <pivotArea collapsedLevelsAreSubtotals="1" fieldPosition="0">
        <references count="3">
          <reference field="0" count="73">
            <x v="320"/>
            <x v="321"/>
            <x v="322"/>
            <x v="323"/>
            <x v="324"/>
            <x v="325"/>
            <x v="326"/>
            <x v="327"/>
            <x v="328"/>
            <x v="329"/>
            <x v="330"/>
            <x v="331"/>
            <x v="332"/>
            <x v="333"/>
            <x v="334"/>
            <x v="335"/>
            <x v="336"/>
            <x v="337"/>
            <x v="338"/>
            <x v="339"/>
            <x v="340"/>
            <x v="341"/>
            <x v="342"/>
            <x v="343"/>
            <x v="344"/>
            <x v="345"/>
            <x v="346"/>
            <x v="347"/>
            <x v="348"/>
            <x v="349"/>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reference>
          <reference field="1" count="1" selected="0">
            <x v="0"/>
          </reference>
          <reference field="2" count="0" selected="0"/>
        </references>
      </pivotArea>
    </format>
    <format dxfId="23">
      <pivotArea field="0" grandCol="1" collapsedLevelsAreSubtotals="1" axis="axisRow" fieldPosition="0">
        <references count="1">
          <reference field="0" count="73">
            <x v="320"/>
            <x v="321"/>
            <x v="322"/>
            <x v="323"/>
            <x v="324"/>
            <x v="325"/>
            <x v="326"/>
            <x v="327"/>
            <x v="328"/>
            <x v="329"/>
            <x v="330"/>
            <x v="331"/>
            <x v="332"/>
            <x v="333"/>
            <x v="334"/>
            <x v="335"/>
            <x v="336"/>
            <x v="337"/>
            <x v="338"/>
            <x v="339"/>
            <x v="340"/>
            <x v="341"/>
            <x v="342"/>
            <x v="343"/>
            <x v="344"/>
            <x v="345"/>
            <x v="346"/>
            <x v="347"/>
            <x v="348"/>
            <x v="349"/>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reference>
        </references>
      </pivotArea>
    </format>
    <format dxfId="22">
      <pivotArea outline="0" collapsedLevelsAreSubtotals="1" fieldPosition="0">
        <references count="2">
          <reference field="1" count="1" selected="0">
            <x v="0"/>
          </reference>
          <reference field="2" count="0" selected="0"/>
        </references>
      </pivotArea>
    </format>
    <format dxfId="21">
      <pivotArea type="topRight" dataOnly="0" labelOnly="1" outline="0" offset="G1:R1" fieldPosition="0"/>
    </format>
    <format dxfId="20">
      <pivotArea dataOnly="0" labelOnly="1" fieldPosition="0">
        <references count="1">
          <reference field="1" count="1">
            <x v="0"/>
          </reference>
        </references>
      </pivotArea>
    </format>
    <format dxfId="19">
      <pivotArea dataOnly="0" labelOnly="1" fieldPosition="0">
        <references count="2">
          <reference field="1" count="1" selected="0">
            <x v="0"/>
          </reference>
          <reference field="2" count="0"/>
        </references>
      </pivotArea>
    </format>
    <format dxfId="18">
      <pivotArea collapsedLevelsAreSubtotals="1" fieldPosition="0">
        <references count="3">
          <reference field="0" count="10">
            <x v="339"/>
            <x v="340"/>
            <x v="341"/>
            <x v="342"/>
            <x v="343"/>
            <x v="344"/>
            <x v="345"/>
            <x v="346"/>
            <x v="347"/>
            <x v="348"/>
          </reference>
          <reference field="1" count="1" selected="0">
            <x v="2"/>
          </reference>
          <reference field="2" count="8" selected="0">
            <x v="0"/>
            <x v="1"/>
            <x v="2"/>
            <x v="3"/>
            <x v="4"/>
            <x v="5"/>
            <x v="6"/>
            <x v="9"/>
          </reference>
        </references>
      </pivotArea>
    </format>
    <format dxfId="17">
      <pivotArea dataOnly="0" labelOnly="1" fieldPosition="0">
        <references count="1">
          <reference field="0" count="10">
            <x v="339"/>
            <x v="340"/>
            <x v="341"/>
            <x v="342"/>
            <x v="343"/>
            <x v="344"/>
            <x v="345"/>
            <x v="346"/>
            <x v="347"/>
            <x v="348"/>
          </reference>
        </references>
      </pivotArea>
    </format>
    <format dxfId="16">
      <pivotArea collapsedLevelsAreSubtotals="1" fieldPosition="0">
        <references count="1">
          <reference field="0" count="2">
            <x v="346"/>
            <x v="347"/>
          </reference>
        </references>
      </pivotArea>
    </format>
    <format dxfId="15">
      <pivotArea dataOnly="0" labelOnly="1" fieldPosition="0">
        <references count="1">
          <reference field="0" count="2">
            <x v="346"/>
            <x v="347"/>
          </reference>
        </references>
      </pivotArea>
    </format>
    <format dxfId="14">
      <pivotArea collapsedLevelsAreSubtotals="1" fieldPosition="0">
        <references count="3">
          <reference field="0" count="1">
            <x v="340"/>
          </reference>
          <reference field="1" count="1" selected="0">
            <x v="1"/>
          </reference>
          <reference field="2" count="0" selected="0"/>
        </references>
      </pivotArea>
    </format>
  </formats>
  <pivotHierarchies count="4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5"/>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ANB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1" cacheId="7" applyNumberFormats="0" applyBorderFormats="0" applyFontFormats="0" applyPatternFormats="0" applyAlignmentFormats="0" applyWidthHeightFormats="1" dataCaption="Values" tag="fbe98313-1164-4aeb-b654-eb6d3ed84d5c" updatedVersion="8" minRefreshableVersion="3" useAutoFormatting="1" subtotalHiddenItems="1" colGrandTotals="0" itemPrintTitles="1" createdVersion="5" indent="0" outline="1" outlineData="1" multipleFieldFilters="0">
  <location ref="B3:N399" firstHeaderRow="1" firstDataRow="3" firstDataCol="1"/>
  <pivotFields count="4">
    <pivotField axis="axisRow" allDrilled="1" subtotalTop="0" showAll="0" dataSourceSort="1" defaultSubtotal="0" defaultAttributeDrillState="1">
      <items count="3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s>
    </pivotField>
    <pivotField axis="axisCol" allDrilled="1" subtotalTop="0" showAll="0" dataSourceSort="1" defaultSubtotal="0" defaultAttributeDrillState="1">
      <items count="1">
        <item s="1" x="0"/>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0"/>
  </rowFields>
  <rowItems count="39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t="grand">
      <x/>
    </i>
  </rowItems>
  <colFields count="2">
    <field x="1"/>
    <field x="2"/>
  </colFields>
  <colItems count="12">
    <i>
      <x/>
      <x/>
    </i>
    <i r="1">
      <x v="1"/>
    </i>
    <i r="1">
      <x v="2"/>
    </i>
    <i r="1">
      <x v="3"/>
    </i>
    <i r="1">
      <x v="4"/>
    </i>
    <i r="1">
      <x v="5"/>
    </i>
    <i r="1">
      <x v="6"/>
    </i>
    <i r="1">
      <x v="7"/>
    </i>
    <i r="1">
      <x v="8"/>
    </i>
    <i r="1">
      <x v="9"/>
    </i>
    <i r="1">
      <x v="10"/>
    </i>
    <i r="1">
      <x v="11"/>
    </i>
  </colItems>
  <dataFields count="1">
    <dataField name="Sum of CurrentBudgetLimitationANB" fld="3" baseField="0" baseItem="0"/>
  </dataFields>
  <formats count="2">
    <format dxfId="13">
      <pivotArea collapsedLevelsAreSubtotals="1" fieldPosition="0">
        <references count="1">
          <reference field="0" count="5">
            <x v="346"/>
            <x v="347"/>
            <x v="348"/>
            <x v="349"/>
            <x v="350"/>
          </reference>
        </references>
      </pivotArea>
    </format>
    <format dxfId="12">
      <pivotArea dataOnly="0" labelOnly="1" fieldPosition="0">
        <references count="1">
          <reference field="0" count="5">
            <x v="346"/>
            <x v="347"/>
            <x v="348"/>
            <x v="349"/>
            <x v="350"/>
          </reference>
        </references>
      </pivotArea>
    </format>
  </formats>
  <pivotHierarchies count="4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5"/>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ANB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PivotTable10" cacheId="6" applyNumberFormats="0" applyBorderFormats="0" applyFontFormats="0" applyPatternFormats="0" applyAlignmentFormats="0" applyWidthHeightFormats="1" dataCaption="Values" tag="8eba9b6d-7e54-4c78-83fe-842f62fa8336" updatedVersion="8" minRefreshableVersion="3" useAutoFormatting="1" subtotalHiddenItems="1" colGrandTotals="0" itemPrintTitles="1" createdVersion="5" indent="0" outline="1" outlineData="1" multipleFieldFilters="0">
  <location ref="B3:N397" firstHeaderRow="1" firstDataRow="3" firstDataCol="1"/>
  <pivotFields count="4">
    <pivotField axis="axisRow" allDrilled="1" subtotalTop="0" showAll="0" dataSourceSort="1" defaultSubtotal="0" defaultAttributeDrillState="1">
      <items count="3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s>
    </pivotField>
    <pivotField axis="axisCol" allDrilled="1" subtotalTop="0" showAll="0" dataSourceSort="1" defaultSubtotal="0" defaultAttributeDrillState="1">
      <items count="1">
        <item s="1" x="0"/>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0"/>
  </rowFields>
  <rowItems count="3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t="grand">
      <x/>
    </i>
  </rowItems>
  <colFields count="2">
    <field x="1"/>
    <field x="2"/>
  </colFields>
  <colItems count="12">
    <i>
      <x/>
      <x/>
    </i>
    <i r="1">
      <x v="1"/>
    </i>
    <i r="1">
      <x v="2"/>
    </i>
    <i r="1">
      <x v="3"/>
    </i>
    <i r="1">
      <x v="4"/>
    </i>
    <i r="1">
      <x v="5"/>
    </i>
    <i r="1">
      <x v="6"/>
    </i>
    <i r="1">
      <x v="7"/>
    </i>
    <i r="1">
      <x v="8"/>
    </i>
    <i r="1">
      <x v="9"/>
    </i>
    <i r="1">
      <x v="10"/>
    </i>
    <i r="1">
      <x v="11"/>
    </i>
  </colItems>
  <dataFields count="1">
    <dataField name="Sum of CurrentBudgetLimitationANB" fld="3" baseField="0" baseItem="0"/>
  </dataFields>
  <formats count="4">
    <format dxfId="11">
      <pivotArea collapsedLevelsAreSubtotals="1" fieldPosition="0">
        <references count="1">
          <reference field="0" count="2">
            <x v="345"/>
            <x v="391"/>
          </reference>
        </references>
      </pivotArea>
    </format>
    <format dxfId="10">
      <pivotArea dataOnly="0" labelOnly="1" fieldPosition="0">
        <references count="1">
          <reference field="0" count="2">
            <x v="345"/>
            <x v="391"/>
          </reference>
        </references>
      </pivotArea>
    </format>
    <format dxfId="9">
      <pivotArea collapsedLevelsAreSubtotals="1" fieldPosition="0">
        <references count="1">
          <reference field="0" count="3">
            <x v="345"/>
            <x v="346"/>
            <x v="347"/>
          </reference>
        </references>
      </pivotArea>
    </format>
    <format dxfId="8">
      <pivotArea dataOnly="0" labelOnly="1" fieldPosition="0">
        <references count="1">
          <reference field="0" count="3">
            <x v="345"/>
            <x v="346"/>
            <x v="347"/>
          </reference>
        </references>
      </pivotArea>
    </format>
  </formats>
  <pivotHierarchies count="4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5"/>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ANB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8" cacheId="8" applyNumberFormats="0" applyBorderFormats="0" applyFontFormats="0" applyPatternFormats="0" applyAlignmentFormats="0" applyWidthHeightFormats="1" dataCaption="Values" tag="dfcd7592-5f6b-40a0-a79b-e9ca0a074ae2" updatedVersion="8" minRefreshableVersion="3" useAutoFormatting="1" subtotalHiddenItems="1" itemPrintTitles="1" createdVersion="5" indent="0" outline="1" outlineData="1" multipleFieldFilters="0">
  <location ref="B5:G396" firstHeaderRow="1" firstDataRow="2" firstDataCol="1" rowPageCount="1" colPageCount="1"/>
  <pivotFields count="4">
    <pivotField axis="axisRow" allDrilled="1" subtotalTop="0" showAll="0" dataSourceSort="1" defaultSubtotal="0" defaultAttributeDrillState="1">
      <items count="3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s>
    </pivotField>
    <pivotField axis="axisPage" allDrilled="1" subtotalTop="0" showAll="0" dataSourceSort="1" defaultSubtotal="0" defaultAttributeDrillState="1">
      <items count="2">
        <item x="0"/>
        <item x="1"/>
      </items>
    </pivotField>
    <pivotField axis="axisCol" allDrilled="1" subtotalTop="0" showAll="0" dataSourceSort="1" defaultSubtotal="0" defaultAttributeDrillState="1">
      <items count="4">
        <item s="1" x="0"/>
        <item s="1" x="1"/>
        <item s="1" x="2"/>
        <item s="1" x="3"/>
      </items>
    </pivotField>
    <pivotField dataField="1" subtotalTop="0" showAll="0" defaultSubtotal="0"/>
  </pivotFields>
  <rowFields count="1">
    <field x="0"/>
  </rowFields>
  <rowItems count="39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t="grand">
      <x/>
    </i>
  </rowItems>
  <colFields count="1">
    <field x="2"/>
  </colFields>
  <colItems count="5">
    <i>
      <x/>
    </i>
    <i>
      <x v="1"/>
    </i>
    <i>
      <x v="2"/>
    </i>
    <i>
      <x v="3"/>
    </i>
    <i t="grand">
      <x/>
    </i>
  </colItems>
  <pageFields count="1">
    <pageField fld="1" hier="20" name="[tblMFBudget 1].[StateFy].&amp;[2026]" cap="2026"/>
  </pageFields>
  <dataFields count="1">
    <dataField name="Sum of Amount" fld="3" baseField="0" baseItem="0"/>
  </dataFields>
  <formats count="4">
    <format dxfId="7">
      <pivotArea collapsedLevelsAreSubtotals="1" fieldPosition="0">
        <references count="1">
          <reference field="0" count="2">
            <x v="343"/>
            <x v="389"/>
          </reference>
        </references>
      </pivotArea>
    </format>
    <format dxfId="6">
      <pivotArea dataOnly="0" labelOnly="1" fieldPosition="0">
        <references count="1">
          <reference field="0" count="2">
            <x v="343"/>
            <x v="389"/>
          </reference>
        </references>
      </pivotArea>
    </format>
    <format dxfId="5">
      <pivotArea collapsedLevelsAreSubtotals="1" fieldPosition="0">
        <references count="1">
          <reference field="0" count="6">
            <x v="343"/>
            <x v="344"/>
            <x v="345"/>
            <x v="346"/>
            <x v="347"/>
            <x v="348"/>
          </reference>
        </references>
      </pivotArea>
    </format>
    <format dxfId="4">
      <pivotArea dataOnly="0" labelOnly="1" fieldPosition="0">
        <references count="1">
          <reference field="0" count="6">
            <x v="343"/>
            <x v="344"/>
            <x v="345"/>
            <x v="346"/>
            <x v="347"/>
            <x v="348"/>
          </reference>
        </references>
      </pivotArea>
    </format>
  </format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blMFBudget 1].[StateFy].&amp;[2026]"/>
      </members>
    </pivotHierarchy>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9"/>
  </rowHierarchiesUsage>
  <colHierarchiesUsage count="1">
    <colHierarchyUsage hierarchyUsage="2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Budget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PivotTable7" cacheId="0" applyNumberFormats="0" applyBorderFormats="0" applyFontFormats="0" applyPatternFormats="0" applyAlignmentFormats="0" applyWidthHeightFormats="1" dataCaption="Values" tag="e5d3d574-cb6a-4530-a672-7721e3deb203" updatedVersion="8" minRefreshableVersion="3" useAutoFormatting="1" subtotalHiddenItems="1" itemPrintTitles="1" createdVersion="5" indent="0" outline="1" outlineData="1" multipleFieldFilters="0">
  <location ref="B5:G397" firstHeaderRow="1" firstDataRow="2" firstDataCol="1" rowPageCount="1" colPageCount="1"/>
  <pivotFields count="4">
    <pivotField axis="axisRow" allDrilled="1" subtotalTop="0" showAll="0" dataSourceSort="1" defaultSubtotal="0" defaultAttributeDrillState="1">
      <items count="3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s>
    </pivotField>
    <pivotField axis="axisPage" allDrilled="1" subtotalTop="0" showAll="0" dataSourceSort="1" defaultSubtotal="0" defaultAttributeDrillState="1">
      <items count="2">
        <item x="0"/>
        <item x="1"/>
      </items>
    </pivotField>
    <pivotField axis="axisCol" allDrilled="1" subtotalTop="0" showAll="0" dataSourceSort="1" defaultSubtotal="0" defaultAttributeDrillState="1">
      <items count="4">
        <item s="1" x="0"/>
        <item s="1" x="1"/>
        <item s="1" x="2"/>
        <item s="1" x="3"/>
      </items>
    </pivotField>
    <pivotField dataField="1" subtotalTop="0" showAll="0" defaultSubtotal="0"/>
  </pivotFields>
  <rowFields count="1">
    <field x="0"/>
  </rowFields>
  <rowItems count="3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t="grand">
      <x/>
    </i>
  </rowItems>
  <colFields count="1">
    <field x="2"/>
  </colFields>
  <colItems count="5">
    <i>
      <x/>
    </i>
    <i>
      <x v="1"/>
    </i>
    <i>
      <x v="2"/>
    </i>
    <i>
      <x v="3"/>
    </i>
    <i t="grand">
      <x/>
    </i>
  </colItems>
  <pageFields count="1">
    <pageField fld="1" hier="20" name="[tblMFBudget 1].[StateFy].&amp;[2027]" cap="2027"/>
  </pageFields>
  <dataFields count="1">
    <dataField name="Sum of Amount" fld="3" baseField="0" baseItem="0"/>
  </dataFields>
  <formats count="1">
    <format dxfId="3">
      <pivotArea dataOnly="0" fieldPosition="0">
        <references count="1">
          <reference field="0" count="1">
            <x v="344"/>
          </reference>
        </references>
      </pivotArea>
    </format>
  </format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blMFBudget 1].[StateFy].&amp;[2027]"/>
      </members>
    </pivotHierarchy>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9"/>
  </rowHierarchiesUsage>
  <colHierarchiesUsage count="1">
    <colHierarchyUsage hierarchyUsage="2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Budget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5" cacheId="1" applyNumberFormats="0" applyBorderFormats="0" applyFontFormats="0" applyPatternFormats="0" applyAlignmentFormats="0" applyWidthHeightFormats="1" dataCaption="Values" tag="12d809a3-c9b9-4bdd-87fc-3b2034370b94" updatedVersion="8" minRefreshableVersion="3" useAutoFormatting="1" subtotalHiddenItems="1" itemPrintTitles="1" createdVersion="5" indent="0" outline="1" outlineData="1" multipleFieldFilters="0">
  <location ref="B5:E397" firstHeaderRow="1" firstDataRow="2" firstDataCol="1" rowPageCount="1" colPageCount="1"/>
  <pivotFields count="4">
    <pivotField axis="axisRow" allDrilled="1" subtotalTop="0" showAll="0" dataSourceSort="1" defaultSubtotal="0" defaultAttributeDrillState="1">
      <items count="3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s>
    </pivotField>
    <pivotField axis="axisCol" allDrilled="1" subtotalTop="0" showAll="0" dataSourceSort="1" defaultSubtotal="0" defaultAttributeDrillState="1">
      <items count="2">
        <item s="1" x="0"/>
        <item s="1" x="1"/>
      </items>
    </pivotField>
    <pivotField axis="axisPage" allDrilled="1" subtotalTop="0" showAll="0" dataSourceSort="1" defaultSubtotal="0" defaultAttributeDrillState="1"/>
    <pivotField dataField="1" subtotalTop="0" showAll="0" defaultSubtotal="0"/>
  </pivotFields>
  <rowFields count="1">
    <field x="0"/>
  </rowFields>
  <rowItems count="3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t="grand">
      <x/>
    </i>
  </rowItems>
  <colFields count="1">
    <field x="1"/>
  </colFields>
  <colItems count="3">
    <i>
      <x/>
    </i>
    <i>
      <x v="1"/>
    </i>
    <i t="grand">
      <x/>
    </i>
  </colItems>
  <pageFields count="1">
    <pageField fld="2" hier="22" name="[tblMFBudget 1].[BudgetRevenueCode].&amp;[3115]" cap="3115"/>
  </pageFields>
  <dataFields count="1">
    <dataField name="Sum of Amount" fld="3" baseField="0" baseItem="0"/>
  </dataFields>
  <formats count="3">
    <format dxfId="2">
      <pivotArea collapsedLevelsAreSubtotals="1" fieldPosition="0">
        <references count="2">
          <reference field="0" count="1">
            <x v="1"/>
          </reference>
          <reference field="1" count="1" selected="0">
            <x v="0"/>
          </reference>
        </references>
      </pivotArea>
    </format>
    <format dxfId="1">
      <pivotArea collapsedLevelsAreSubtotals="1" fieldPosition="0">
        <references count="1">
          <reference field="0" count="2">
            <x v="344"/>
            <x v="390"/>
          </reference>
        </references>
      </pivotArea>
    </format>
    <format dxfId="0">
      <pivotArea dataOnly="0" labelOnly="1" fieldPosition="0">
        <references count="1">
          <reference field="0" count="2">
            <x v="344"/>
            <x v="390"/>
          </reference>
        </references>
      </pivotArea>
    </format>
  </format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blMFBudget 1].[BudgetRevenueCode].&amp;[3115]"/>
      </members>
    </pivotHierarchy>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9"/>
  </rowHierarchiesUsage>
  <colHierarchiesUsage count="1">
    <colHierarchyUsage hierarchyUsage="2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MFBudget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3" cacheId="4" applyNumberFormats="0" applyBorderFormats="0" applyFontFormats="0" applyPatternFormats="0" applyAlignmentFormats="0" applyWidthHeightFormats="1" dataCaption="Values" tag="9b6338af-501e-4dc4-9fb7-72c94df548d7" updatedVersion="8" minRefreshableVersion="3" useAutoFormatting="1" subtotalHiddenItems="1" itemPrintTitles="1" createdVersion="5" indent="0" compact="0" compactData="0" gridDropZones="1" multipleFieldFilters="0">
  <location ref="B3:I393" firstHeaderRow="2" firstDataRow="2" firstDataCol="2"/>
  <pivotFields count="2">
    <pivotField axis="axisRow" compact="0" allDrilled="1" outline="0" subtotalTop="0" showAll="0" dataSourceSort="1" defaultSubtotal="0" defaultAttributeDrillState="1">
      <items count="3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s>
    </pivotField>
    <pivotField axis="axisRow" compact="0" allDrilled="1" outline="0" subtotalTop="0" showAll="0" dataSourceSort="1" defaultSubtotal="0" defaultAttributeDrillState="1">
      <items count="3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s>
    </pivotField>
  </pivotFields>
  <rowFields count="2">
    <field x="0"/>
    <field x="1"/>
  </rowFields>
  <rowItems count="389">
    <i>
      <x/>
      <x/>
    </i>
    <i>
      <x v="1"/>
      <x v="1"/>
    </i>
    <i>
      <x v="2"/>
      <x v="2"/>
    </i>
    <i>
      <x v="3"/>
      <x v="3"/>
    </i>
    <i>
      <x v="4"/>
      <x v="4"/>
    </i>
    <i>
      <x v="5"/>
      <x v="5"/>
    </i>
    <i>
      <x v="6"/>
      <x v="6"/>
    </i>
    <i>
      <x v="7"/>
      <x v="7"/>
    </i>
    <i>
      <x v="8"/>
      <x v="8"/>
    </i>
    <i>
      <x v="9"/>
      <x v="9"/>
    </i>
    <i>
      <x v="10"/>
      <x v="10"/>
    </i>
    <i>
      <x v="11"/>
      <x v="11"/>
    </i>
    <i>
      <x v="12"/>
      <x v="12"/>
    </i>
    <i>
      <x v="13"/>
      <x v="13"/>
    </i>
    <i>
      <x v="14"/>
      <x v="14"/>
    </i>
    <i>
      <x v="15"/>
      <x v="15"/>
    </i>
    <i>
      <x v="16"/>
      <x v="16"/>
    </i>
    <i>
      <x v="17"/>
      <x v="17"/>
    </i>
    <i>
      <x v="18"/>
      <x v="18"/>
    </i>
    <i>
      <x v="19"/>
      <x v="19"/>
    </i>
    <i>
      <x v="20"/>
      <x v="20"/>
    </i>
    <i>
      <x v="21"/>
      <x v="21"/>
    </i>
    <i>
      <x v="22"/>
      <x v="22"/>
    </i>
    <i>
      <x v="23"/>
      <x v="23"/>
    </i>
    <i>
      <x v="24"/>
      <x v="24"/>
    </i>
    <i>
      <x v="25"/>
      <x v="25"/>
    </i>
    <i>
      <x v="26"/>
      <x v="26"/>
    </i>
    <i>
      <x v="27"/>
      <x v="27"/>
    </i>
    <i>
      <x v="28"/>
      <x v="28"/>
    </i>
    <i>
      <x v="29"/>
      <x v="29"/>
    </i>
    <i>
      <x v="30"/>
      <x v="30"/>
    </i>
    <i>
      <x v="31"/>
      <x v="31"/>
    </i>
    <i>
      <x v="32"/>
      <x v="32"/>
    </i>
    <i>
      <x v="33"/>
      <x v="33"/>
    </i>
    <i>
      <x v="34"/>
      <x v="34"/>
    </i>
    <i>
      <x v="35"/>
      <x v="35"/>
    </i>
    <i>
      <x v="36"/>
      <x v="36"/>
    </i>
    <i>
      <x v="37"/>
      <x v="37"/>
    </i>
    <i>
      <x v="38"/>
      <x v="38"/>
    </i>
    <i>
      <x v="39"/>
      <x v="39"/>
    </i>
    <i>
      <x v="40"/>
      <x v="40"/>
    </i>
    <i>
      <x v="41"/>
      <x v="41"/>
    </i>
    <i>
      <x v="42"/>
      <x v="42"/>
    </i>
    <i>
      <x v="43"/>
      <x v="43"/>
    </i>
    <i>
      <x v="44"/>
      <x v="44"/>
    </i>
    <i>
      <x v="45"/>
      <x v="45"/>
    </i>
    <i>
      <x v="46"/>
      <x v="46"/>
    </i>
    <i>
      <x v="47"/>
      <x v="47"/>
    </i>
    <i>
      <x v="48"/>
      <x v="48"/>
    </i>
    <i>
      <x v="49"/>
      <x v="49"/>
    </i>
    <i>
      <x v="50"/>
      <x v="50"/>
    </i>
    <i>
      <x v="51"/>
      <x v="51"/>
    </i>
    <i>
      <x v="52"/>
      <x v="52"/>
    </i>
    <i>
      <x v="53"/>
      <x v="53"/>
    </i>
    <i>
      <x v="54"/>
      <x v="54"/>
    </i>
    <i>
      <x v="55"/>
      <x v="55"/>
    </i>
    <i>
      <x v="56"/>
      <x v="56"/>
    </i>
    <i>
      <x v="57"/>
      <x v="57"/>
    </i>
    <i>
      <x v="58"/>
      <x v="58"/>
    </i>
    <i>
      <x v="59"/>
      <x v="59"/>
    </i>
    <i>
      <x v="60"/>
      <x v="60"/>
    </i>
    <i>
      <x v="61"/>
      <x v="61"/>
    </i>
    <i>
      <x v="62"/>
      <x v="62"/>
    </i>
    <i>
      <x v="63"/>
      <x v="63"/>
    </i>
    <i>
      <x v="64"/>
      <x v="64"/>
    </i>
    <i>
      <x v="65"/>
      <x v="65"/>
    </i>
    <i>
      <x v="66"/>
      <x v="66"/>
    </i>
    <i>
      <x v="67"/>
      <x v="67"/>
    </i>
    <i>
      <x v="68"/>
      <x v="68"/>
    </i>
    <i>
      <x v="69"/>
      <x v="69"/>
    </i>
    <i>
      <x v="70"/>
      <x v="70"/>
    </i>
    <i>
      <x v="71"/>
      <x v="71"/>
    </i>
    <i>
      <x v="72"/>
      <x v="72"/>
    </i>
    <i>
      <x v="73"/>
      <x v="73"/>
    </i>
    <i>
      <x v="74"/>
      <x v="74"/>
    </i>
    <i>
      <x v="75"/>
      <x v="75"/>
    </i>
    <i>
      <x v="76"/>
      <x v="76"/>
    </i>
    <i>
      <x v="77"/>
      <x v="77"/>
    </i>
    <i>
      <x v="78"/>
      <x v="78"/>
    </i>
    <i>
      <x v="79"/>
      <x v="79"/>
    </i>
    <i>
      <x v="80"/>
      <x v="80"/>
    </i>
    <i>
      <x v="81"/>
      <x v="81"/>
    </i>
    <i>
      <x v="82"/>
      <x v="82"/>
    </i>
    <i>
      <x v="83"/>
      <x v="83"/>
    </i>
    <i>
      <x v="84"/>
      <x v="84"/>
    </i>
    <i>
      <x v="85"/>
      <x v="85"/>
    </i>
    <i>
      <x v="86"/>
      <x v="86"/>
    </i>
    <i>
      <x v="87"/>
      <x v="87"/>
    </i>
    <i>
      <x v="88"/>
      <x v="88"/>
    </i>
    <i>
      <x v="89"/>
      <x v="89"/>
    </i>
    <i>
      <x v="90"/>
      <x v="90"/>
    </i>
    <i>
      <x v="91"/>
      <x v="91"/>
    </i>
    <i>
      <x v="92"/>
      <x v="92"/>
    </i>
    <i>
      <x v="93"/>
      <x v="93"/>
    </i>
    <i>
      <x v="94"/>
      <x v="94"/>
    </i>
    <i>
      <x v="95"/>
      <x v="95"/>
    </i>
    <i>
      <x v="96"/>
      <x v="96"/>
    </i>
    <i>
      <x v="97"/>
      <x v="97"/>
    </i>
    <i>
      <x v="98"/>
      <x v="98"/>
    </i>
    <i>
      <x v="99"/>
      <x v="99"/>
    </i>
    <i>
      <x v="100"/>
      <x v="100"/>
    </i>
    <i>
      <x v="101"/>
      <x v="101"/>
    </i>
    <i>
      <x v="102"/>
      <x v="102"/>
    </i>
    <i>
      <x v="103"/>
      <x v="103"/>
    </i>
    <i>
      <x v="104"/>
      <x v="104"/>
    </i>
    <i>
      <x v="105"/>
      <x v="105"/>
    </i>
    <i>
      <x v="106"/>
      <x v="106"/>
    </i>
    <i>
      <x v="107"/>
      <x v="107"/>
    </i>
    <i>
      <x v="108"/>
      <x v="108"/>
    </i>
    <i>
      <x v="109"/>
      <x v="109"/>
    </i>
    <i>
      <x v="110"/>
      <x v="110"/>
    </i>
    <i>
      <x v="111"/>
      <x v="111"/>
    </i>
    <i>
      <x v="112"/>
      <x v="112"/>
    </i>
    <i>
      <x v="113"/>
      <x v="113"/>
    </i>
    <i>
      <x v="114"/>
      <x v="114"/>
    </i>
    <i>
      <x v="115"/>
      <x v="115"/>
    </i>
    <i>
      <x v="116"/>
      <x v="116"/>
    </i>
    <i>
      <x v="117"/>
      <x v="117"/>
    </i>
    <i>
      <x v="118"/>
      <x v="118"/>
    </i>
    <i>
      <x v="119"/>
      <x v="119"/>
    </i>
    <i>
      <x v="120"/>
      <x v="120"/>
    </i>
    <i>
      <x v="121"/>
      <x v="121"/>
    </i>
    <i>
      <x v="122"/>
      <x v="122"/>
    </i>
    <i>
      <x v="123"/>
      <x v="123"/>
    </i>
    <i>
      <x v="124"/>
      <x v="124"/>
    </i>
    <i>
      <x v="125"/>
      <x v="125"/>
    </i>
    <i>
      <x v="126"/>
      <x v="126"/>
    </i>
    <i>
      <x v="127"/>
      <x v="127"/>
    </i>
    <i>
      <x v="128"/>
      <x v="128"/>
    </i>
    <i>
      <x v="129"/>
      <x v="129"/>
    </i>
    <i>
      <x v="130"/>
      <x v="130"/>
    </i>
    <i>
      <x v="131"/>
      <x v="131"/>
    </i>
    <i>
      <x v="132"/>
      <x v="132"/>
    </i>
    <i>
      <x v="133"/>
      <x v="133"/>
    </i>
    <i>
      <x v="134"/>
      <x v="134"/>
    </i>
    <i>
      <x v="135"/>
      <x v="135"/>
    </i>
    <i>
      <x v="136"/>
      <x v="136"/>
    </i>
    <i>
      <x v="137"/>
      <x v="137"/>
    </i>
    <i>
      <x v="138"/>
      <x v="138"/>
    </i>
    <i>
      <x v="139"/>
      <x v="139"/>
    </i>
    <i>
      <x v="140"/>
      <x v="140"/>
    </i>
    <i>
      <x v="141"/>
      <x v="141"/>
    </i>
    <i>
      <x v="142"/>
      <x v="142"/>
    </i>
    <i>
      <x v="143"/>
      <x v="143"/>
    </i>
    <i>
      <x v="144"/>
      <x v="144"/>
    </i>
    <i>
      <x v="145"/>
      <x v="145"/>
    </i>
    <i>
      <x v="146"/>
      <x v="111"/>
    </i>
    <i>
      <x v="147"/>
      <x v="146"/>
    </i>
    <i>
      <x v="148"/>
      <x v="147"/>
    </i>
    <i>
      <x v="149"/>
      <x v="148"/>
    </i>
    <i>
      <x v="150"/>
      <x v="149"/>
    </i>
    <i>
      <x v="151"/>
      <x v="150"/>
    </i>
    <i>
      <x v="152"/>
      <x v="151"/>
    </i>
    <i>
      <x v="153"/>
      <x v="152"/>
    </i>
    <i>
      <x v="154"/>
      <x v="153"/>
    </i>
    <i>
      <x v="155"/>
      <x v="154"/>
    </i>
    <i>
      <x v="156"/>
      <x v="155"/>
    </i>
    <i>
      <x v="157"/>
      <x v="156"/>
    </i>
    <i>
      <x v="158"/>
      <x v="157"/>
    </i>
    <i>
      <x v="159"/>
      <x v="158"/>
    </i>
    <i>
      <x v="160"/>
      <x v="159"/>
    </i>
    <i>
      <x v="161"/>
      <x v="160"/>
    </i>
    <i>
      <x v="162"/>
      <x v="161"/>
    </i>
    <i>
      <x v="163"/>
      <x v="162"/>
    </i>
    <i>
      <x v="164"/>
      <x v="163"/>
    </i>
    <i>
      <x v="165"/>
      <x v="164"/>
    </i>
    <i>
      <x v="166"/>
      <x v="165"/>
    </i>
    <i>
      <x v="167"/>
      <x v="166"/>
    </i>
    <i>
      <x v="168"/>
      <x v="167"/>
    </i>
    <i>
      <x v="169"/>
      <x v="168"/>
    </i>
    <i>
      <x v="170"/>
      <x v="169"/>
    </i>
    <i>
      <x v="171"/>
      <x v="170"/>
    </i>
    <i>
      <x v="172"/>
      <x v="171"/>
    </i>
    <i>
      <x v="173"/>
      <x v="172"/>
    </i>
    <i>
      <x v="174"/>
      <x v="173"/>
    </i>
    <i>
      <x v="175"/>
      <x v="174"/>
    </i>
    <i>
      <x v="176"/>
      <x v="175"/>
    </i>
    <i>
      <x v="177"/>
      <x v="176"/>
    </i>
    <i>
      <x v="178"/>
      <x v="177"/>
    </i>
    <i>
      <x v="179"/>
      <x v="178"/>
    </i>
    <i>
      <x v="180"/>
      <x v="179"/>
    </i>
    <i>
      <x v="181"/>
      <x v="180"/>
    </i>
    <i>
      <x v="182"/>
      <x v="181"/>
    </i>
    <i>
      <x v="183"/>
      <x v="182"/>
    </i>
    <i>
      <x v="184"/>
      <x v="183"/>
    </i>
    <i>
      <x v="185"/>
      <x v="184"/>
    </i>
    <i>
      <x v="186"/>
      <x v="185"/>
    </i>
    <i>
      <x v="187"/>
      <x v="186"/>
    </i>
    <i>
      <x v="188"/>
      <x v="187"/>
    </i>
    <i>
      <x v="189"/>
      <x v="188"/>
    </i>
    <i>
      <x v="190"/>
      <x v="189"/>
    </i>
    <i>
      <x v="191"/>
      <x v="190"/>
    </i>
    <i>
      <x v="192"/>
      <x v="191"/>
    </i>
    <i>
      <x v="193"/>
      <x v="192"/>
    </i>
    <i>
      <x v="194"/>
      <x v="193"/>
    </i>
    <i>
      <x v="195"/>
      <x v="194"/>
    </i>
    <i>
      <x v="196"/>
      <x v="195"/>
    </i>
    <i>
      <x v="197"/>
      <x v="196"/>
    </i>
    <i>
      <x v="198"/>
      <x v="197"/>
    </i>
    <i>
      <x v="199"/>
      <x v="198"/>
    </i>
    <i>
      <x v="200"/>
      <x v="199"/>
    </i>
    <i>
      <x v="201"/>
      <x v="200"/>
    </i>
    <i>
      <x v="202"/>
      <x v="201"/>
    </i>
    <i>
      <x v="203"/>
      <x v="202"/>
    </i>
    <i>
      <x v="204"/>
      <x v="203"/>
    </i>
    <i>
      <x v="205"/>
      <x v="204"/>
    </i>
    <i>
      <x v="206"/>
      <x v="205"/>
    </i>
    <i>
      <x v="207"/>
      <x v="206"/>
    </i>
    <i>
      <x v="208"/>
      <x v="207"/>
    </i>
    <i>
      <x v="209"/>
      <x v="208"/>
    </i>
    <i>
      <x v="210"/>
      <x v="209"/>
    </i>
    <i>
      <x v="211"/>
      <x v="210"/>
    </i>
    <i>
      <x v="212"/>
      <x v="211"/>
    </i>
    <i>
      <x v="213"/>
      <x v="212"/>
    </i>
    <i>
      <x v="214"/>
      <x v="213"/>
    </i>
    <i>
      <x v="215"/>
      <x v="214"/>
    </i>
    <i>
      <x v="216"/>
      <x v="215"/>
    </i>
    <i>
      <x v="217"/>
      <x v="216"/>
    </i>
    <i>
      <x v="218"/>
      <x v="217"/>
    </i>
    <i>
      <x v="219"/>
      <x v="218"/>
    </i>
    <i>
      <x v="220"/>
      <x v="219"/>
    </i>
    <i>
      <x v="221"/>
      <x v="220"/>
    </i>
    <i>
      <x v="222"/>
      <x v="221"/>
    </i>
    <i>
      <x v="223"/>
      <x v="222"/>
    </i>
    <i>
      <x v="224"/>
      <x v="223"/>
    </i>
    <i>
      <x v="225"/>
      <x v="224"/>
    </i>
    <i>
      <x v="226"/>
      <x v="225"/>
    </i>
    <i>
      <x v="227"/>
      <x v="226"/>
    </i>
    <i>
      <x v="228"/>
      <x v="227"/>
    </i>
    <i>
      <x v="229"/>
      <x v="228"/>
    </i>
    <i>
      <x v="230"/>
      <x v="229"/>
    </i>
    <i>
      <x v="231"/>
      <x v="230"/>
    </i>
    <i>
      <x v="232"/>
      <x v="231"/>
    </i>
    <i>
      <x v="233"/>
      <x v="232"/>
    </i>
    <i>
      <x v="234"/>
      <x v="233"/>
    </i>
    <i>
      <x v="235"/>
      <x v="234"/>
    </i>
    <i>
      <x v="236"/>
      <x v="235"/>
    </i>
    <i>
      <x v="237"/>
      <x v="236"/>
    </i>
    <i>
      <x v="238"/>
      <x v="237"/>
    </i>
    <i>
      <x v="239"/>
      <x v="238"/>
    </i>
    <i>
      <x v="240"/>
      <x v="239"/>
    </i>
    <i>
      <x v="241"/>
      <x v="240"/>
    </i>
    <i>
      <x v="242"/>
      <x v="241"/>
    </i>
    <i>
      <x v="243"/>
      <x v="242"/>
    </i>
    <i>
      <x v="244"/>
      <x v="243"/>
    </i>
    <i>
      <x v="245"/>
      <x v="244"/>
    </i>
    <i>
      <x v="246"/>
      <x v="245"/>
    </i>
    <i>
      <x v="247"/>
      <x v="246"/>
    </i>
    <i>
      <x v="248"/>
      <x v="247"/>
    </i>
    <i>
      <x v="249"/>
      <x v="248"/>
    </i>
    <i>
      <x v="250"/>
      <x v="249"/>
    </i>
    <i>
      <x v="251"/>
      <x v="250"/>
    </i>
    <i>
      <x v="252"/>
      <x v="251"/>
    </i>
    <i>
      <x v="253"/>
      <x v="252"/>
    </i>
    <i>
      <x v="254"/>
      <x v="253"/>
    </i>
    <i>
      <x v="255"/>
      <x v="254"/>
    </i>
    <i>
      <x v="256"/>
      <x v="255"/>
    </i>
    <i>
      <x v="257"/>
      <x v="256"/>
    </i>
    <i>
      <x v="258"/>
      <x v="257"/>
    </i>
    <i>
      <x v="259"/>
      <x v="258"/>
    </i>
    <i>
      <x v="260"/>
      <x v="259"/>
    </i>
    <i>
      <x v="261"/>
      <x v="260"/>
    </i>
    <i>
      <x v="262"/>
      <x v="261"/>
    </i>
    <i>
      <x v="263"/>
      <x v="262"/>
    </i>
    <i>
      <x v="264"/>
      <x v="263"/>
    </i>
    <i>
      <x v="265"/>
      <x v="264"/>
    </i>
    <i>
      <x v="266"/>
      <x v="265"/>
    </i>
    <i>
      <x v="267"/>
      <x v="266"/>
    </i>
    <i>
      <x v="268"/>
      <x v="267"/>
    </i>
    <i>
      <x v="269"/>
      <x v="268"/>
    </i>
    <i>
      <x v="270"/>
      <x v="269"/>
    </i>
    <i>
      <x v="271"/>
      <x v="270"/>
    </i>
    <i>
      <x v="272"/>
      <x v="271"/>
    </i>
    <i>
      <x v="273"/>
      <x v="272"/>
    </i>
    <i>
      <x v="274"/>
      <x v="273"/>
    </i>
    <i>
      <x v="275"/>
      <x v="274"/>
    </i>
    <i>
      <x v="276"/>
      <x v="275"/>
    </i>
    <i>
      <x v="277"/>
      <x v="276"/>
    </i>
    <i>
      <x v="278"/>
      <x v="277"/>
    </i>
    <i>
      <x v="279"/>
      <x v="278"/>
    </i>
    <i>
      <x v="280"/>
      <x v="279"/>
    </i>
    <i>
      <x v="281"/>
      <x v="280"/>
    </i>
    <i>
      <x v="282"/>
      <x v="281"/>
    </i>
    <i>
      <x v="283"/>
      <x v="282"/>
    </i>
    <i>
      <x v="284"/>
      <x v="283"/>
    </i>
    <i>
      <x v="285"/>
      <x v="284"/>
    </i>
    <i>
      <x v="286"/>
      <x v="285"/>
    </i>
    <i>
      <x v="287"/>
      <x v="286"/>
    </i>
    <i>
      <x v="288"/>
      <x v="287"/>
    </i>
    <i>
      <x v="289"/>
      <x v="288"/>
    </i>
    <i>
      <x v="290"/>
      <x v="289"/>
    </i>
    <i>
      <x v="291"/>
      <x v="290"/>
    </i>
    <i>
      <x v="292"/>
      <x v="291"/>
    </i>
    <i>
      <x v="293"/>
      <x v="292"/>
    </i>
    <i>
      <x v="294"/>
      <x v="293"/>
    </i>
    <i>
      <x v="295"/>
      <x v="294"/>
    </i>
    <i>
      <x v="296"/>
      <x v="295"/>
    </i>
    <i>
      <x v="297"/>
      <x v="296"/>
    </i>
    <i>
      <x v="298"/>
      <x v="297"/>
    </i>
    <i>
      <x v="299"/>
      <x v="298"/>
    </i>
    <i>
      <x v="300"/>
      <x v="299"/>
    </i>
    <i>
      <x v="301"/>
      <x v="300"/>
    </i>
    <i>
      <x v="302"/>
      <x v="301"/>
    </i>
    <i>
      <x v="303"/>
      <x v="302"/>
    </i>
    <i>
      <x v="304"/>
      <x v="303"/>
    </i>
    <i>
      <x v="305"/>
      <x v="304"/>
    </i>
    <i>
      <x v="306"/>
      <x v="305"/>
    </i>
    <i>
      <x v="307"/>
      <x v="306"/>
    </i>
    <i>
      <x v="308"/>
      <x v="307"/>
    </i>
    <i>
      <x v="309"/>
      <x v="308"/>
    </i>
    <i>
      <x v="310"/>
      <x v="309"/>
    </i>
    <i>
      <x v="311"/>
      <x v="310"/>
    </i>
    <i>
      <x v="312"/>
      <x v="311"/>
    </i>
    <i>
      <x v="313"/>
      <x v="312"/>
    </i>
    <i>
      <x v="314"/>
      <x v="313"/>
    </i>
    <i>
      <x v="315"/>
      <x v="314"/>
    </i>
    <i>
      <x v="316"/>
      <x v="315"/>
    </i>
    <i>
      <x v="317"/>
      <x v="316"/>
    </i>
    <i>
      <x v="318"/>
      <x v="317"/>
    </i>
    <i>
      <x v="319"/>
      <x v="318"/>
    </i>
    <i>
      <x v="320"/>
      <x v="319"/>
    </i>
    <i>
      <x v="321"/>
      <x v="320"/>
    </i>
    <i>
      <x v="322"/>
      <x v="321"/>
    </i>
    <i>
      <x v="323"/>
      <x v="322"/>
    </i>
    <i>
      <x v="324"/>
      <x v="323"/>
    </i>
    <i>
      <x v="325"/>
      <x v="324"/>
    </i>
    <i>
      <x v="326"/>
      <x v="325"/>
    </i>
    <i>
      <x v="327"/>
      <x v="326"/>
    </i>
    <i>
      <x v="328"/>
      <x v="327"/>
    </i>
    <i>
      <x v="329"/>
      <x v="328"/>
    </i>
    <i>
      <x v="330"/>
      <x v="329"/>
    </i>
    <i>
      <x v="331"/>
      <x v="330"/>
    </i>
    <i>
      <x v="332"/>
      <x v="331"/>
    </i>
    <i>
      <x v="333"/>
      <x v="332"/>
    </i>
    <i>
      <x v="334"/>
      <x v="333"/>
    </i>
    <i>
      <x v="335"/>
      <x v="334"/>
    </i>
    <i>
      <x v="336"/>
      <x v="335"/>
    </i>
    <i>
      <x v="337"/>
      <x v="336"/>
    </i>
    <i>
      <x v="338"/>
      <x v="337"/>
    </i>
    <i>
      <x v="339"/>
      <x v="338"/>
    </i>
    <i>
      <x v="340"/>
      <x v="339"/>
    </i>
    <i>
      <x v="341"/>
      <x v="340"/>
    </i>
    <i>
      <x v="342"/>
      <x v="341"/>
    </i>
    <i>
      <x v="343"/>
      <x v="342"/>
    </i>
    <i>
      <x v="344"/>
      <x v="343"/>
    </i>
    <i>
      <x v="345"/>
      <x v="344"/>
    </i>
    <i>
      <x v="346"/>
      <x v="345"/>
    </i>
    <i>
      <x v="347"/>
      <x v="346"/>
    </i>
    <i>
      <x v="348"/>
      <x v="347"/>
    </i>
    <i>
      <x v="349"/>
      <x v="348"/>
    </i>
    <i>
      <x v="350"/>
      <x v="349"/>
    </i>
    <i>
      <x v="351"/>
      <x v="350"/>
    </i>
    <i>
      <x v="352"/>
      <x v="351"/>
    </i>
    <i>
      <x v="353"/>
      <x v="352"/>
    </i>
    <i>
      <x v="354"/>
      <x v="353"/>
    </i>
    <i>
      <x v="355"/>
      <x v="354"/>
    </i>
    <i>
      <x v="356"/>
      <x v="355"/>
    </i>
    <i>
      <x v="357"/>
      <x v="356"/>
    </i>
    <i>
      <x v="358"/>
      <x v="357"/>
    </i>
    <i>
      <x v="359"/>
      <x v="358"/>
    </i>
    <i>
      <x v="360"/>
      <x v="359"/>
    </i>
    <i>
      <x v="361"/>
      <x v="360"/>
    </i>
    <i>
      <x v="362"/>
      <x v="361"/>
    </i>
    <i>
      <x v="363"/>
      <x v="362"/>
    </i>
    <i>
      <x v="364"/>
      <x v="363"/>
    </i>
    <i>
      <x v="365"/>
      <x v="364"/>
    </i>
    <i>
      <x v="366"/>
      <x v="365"/>
    </i>
    <i>
      <x v="367"/>
      <x v="366"/>
    </i>
    <i>
      <x v="368"/>
      <x v="367"/>
    </i>
    <i>
      <x v="369"/>
      <x v="368"/>
    </i>
    <i>
      <x v="370"/>
      <x v="369"/>
    </i>
    <i>
      <x v="371"/>
      <x v="370"/>
    </i>
    <i>
      <x v="372"/>
      <x v="371"/>
    </i>
    <i>
      <x v="373"/>
      <x v="372"/>
    </i>
    <i>
      <x v="374"/>
      <x v="373"/>
    </i>
    <i>
      <x v="375"/>
      <x v="374"/>
    </i>
    <i>
      <x v="376"/>
      <x v="375"/>
    </i>
    <i>
      <x v="377"/>
      <x v="376"/>
    </i>
    <i>
      <x v="378"/>
      <x v="377"/>
    </i>
    <i>
      <x v="379"/>
      <x v="378"/>
    </i>
    <i>
      <x v="380"/>
      <x v="379"/>
    </i>
    <i>
      <x v="381"/>
      <x v="380"/>
    </i>
    <i>
      <x v="382"/>
      <x v="381"/>
    </i>
    <i>
      <x v="383"/>
      <x v="382"/>
    </i>
    <i>
      <x v="384"/>
      <x v="383"/>
    </i>
    <i>
      <x v="385"/>
      <x v="384"/>
    </i>
    <i>
      <x v="386"/>
      <x v="385"/>
    </i>
    <i>
      <x v="387"/>
      <x v="386"/>
    </i>
    <i t="grand">
      <x/>
    </i>
  </rowItems>
  <colItems count="1">
    <i/>
  </colItems>
  <pivotHierarchies count="4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2">
    <rowHierarchyUsage hierarchyUsage="8"/>
    <rowHierarchyUsage hierarchyUsage="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blCenDistrict 1]"/>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sheetPr>
  <dimension ref="A1:M53"/>
  <sheetViews>
    <sheetView tabSelected="1" zoomScaleNormal="100" workbookViewId="0">
      <selection activeCell="A3" sqref="A3"/>
    </sheetView>
  </sheetViews>
  <sheetFormatPr defaultRowHeight="14.5" x14ac:dyDescent="0.35"/>
  <cols>
    <col min="11" max="11" width="9.1796875" customWidth="1"/>
    <col min="12" max="12" width="9.1796875" hidden="1" customWidth="1"/>
    <col min="13" max="13" width="0.1796875" hidden="1" customWidth="1"/>
  </cols>
  <sheetData>
    <row r="1" spans="1:11" s="48" customFormat="1" ht="18.5" x14ac:dyDescent="0.45">
      <c r="A1" s="75"/>
      <c r="B1" s="75"/>
      <c r="C1" s="75"/>
      <c r="D1" s="75"/>
      <c r="E1" s="75"/>
      <c r="F1" s="75"/>
      <c r="G1" s="75"/>
      <c r="H1" s="75"/>
      <c r="I1" s="75"/>
      <c r="J1" s="75"/>
      <c r="K1" s="75"/>
    </row>
    <row r="2" spans="1:11" s="48" customFormat="1" ht="18.5" x14ac:dyDescent="0.45">
      <c r="A2" s="75"/>
      <c r="B2" s="75"/>
      <c r="C2" s="75"/>
      <c r="D2" s="75"/>
      <c r="E2" s="75"/>
      <c r="F2" s="75"/>
      <c r="G2" s="75"/>
      <c r="H2" s="75"/>
      <c r="I2" s="75"/>
      <c r="J2" s="75"/>
      <c r="K2" s="75"/>
    </row>
    <row r="4" spans="1:11" ht="15.75" customHeight="1" x14ac:dyDescent="0.35">
      <c r="A4" s="47" t="s">
        <v>897</v>
      </c>
      <c r="B4" s="47"/>
      <c r="C4" s="47"/>
      <c r="D4" s="47"/>
      <c r="E4" s="47"/>
      <c r="F4" s="47"/>
      <c r="G4" s="47"/>
      <c r="H4" s="47"/>
      <c r="I4" s="47"/>
      <c r="J4" s="47"/>
      <c r="K4" s="47"/>
    </row>
    <row r="5" spans="1:11" ht="15.75" customHeight="1" x14ac:dyDescent="0.35">
      <c r="A5" s="47"/>
      <c r="B5" s="47"/>
      <c r="C5" s="47"/>
      <c r="D5" s="47"/>
      <c r="E5" s="47"/>
      <c r="F5" s="47"/>
      <c r="G5" s="47"/>
      <c r="H5" s="47"/>
      <c r="I5" s="47"/>
      <c r="J5" s="47"/>
      <c r="K5" s="47"/>
    </row>
    <row r="6" spans="1:11" ht="15.75" customHeight="1" x14ac:dyDescent="0.35">
      <c r="A6" s="47"/>
      <c r="B6" s="47"/>
      <c r="C6" s="47"/>
      <c r="D6" s="47"/>
      <c r="E6" s="47"/>
      <c r="F6" s="47"/>
      <c r="G6" s="47"/>
      <c r="H6" s="47"/>
      <c r="I6" s="47"/>
      <c r="J6" s="47"/>
      <c r="K6" s="47"/>
    </row>
    <row r="7" spans="1:11" ht="15" customHeight="1" x14ac:dyDescent="0.35">
      <c r="A7" s="47" t="s">
        <v>847</v>
      </c>
      <c r="B7" s="47"/>
      <c r="C7" s="47"/>
      <c r="D7" s="47"/>
      <c r="E7" s="47"/>
      <c r="F7" s="47"/>
      <c r="G7" s="47"/>
      <c r="H7" s="47"/>
      <c r="I7" s="47"/>
      <c r="J7" s="47"/>
      <c r="K7" s="47"/>
    </row>
    <row r="8" spans="1:11" ht="15" customHeight="1" x14ac:dyDescent="0.35">
      <c r="A8" s="47" t="s">
        <v>943</v>
      </c>
      <c r="B8" s="47"/>
      <c r="C8" s="47"/>
      <c r="D8" s="47"/>
      <c r="E8" s="47"/>
      <c r="F8" s="47"/>
      <c r="G8" s="47"/>
      <c r="H8" s="47"/>
      <c r="I8" s="47"/>
      <c r="J8" s="47"/>
      <c r="K8" s="47"/>
    </row>
    <row r="9" spans="1:11" ht="15" customHeight="1" x14ac:dyDescent="0.35">
      <c r="A9" s="47"/>
      <c r="B9" s="47" t="s">
        <v>845</v>
      </c>
      <c r="C9" s="47"/>
      <c r="D9" s="47"/>
      <c r="E9" s="47"/>
      <c r="F9" s="47"/>
      <c r="G9" s="47"/>
      <c r="H9" s="47"/>
      <c r="I9" s="47"/>
      <c r="J9" s="47"/>
      <c r="K9" s="47"/>
    </row>
    <row r="10" spans="1:11" ht="15" customHeight="1" x14ac:dyDescent="0.35">
      <c r="A10" s="47"/>
      <c r="B10" s="47"/>
      <c r="C10" s="47" t="s">
        <v>848</v>
      </c>
      <c r="D10" s="47"/>
      <c r="E10" s="47"/>
      <c r="F10" s="47"/>
      <c r="G10" s="47"/>
      <c r="H10" s="47"/>
      <c r="I10" s="47"/>
      <c r="J10" s="47"/>
      <c r="K10" s="47"/>
    </row>
    <row r="11" spans="1:11" ht="15" customHeight="1" x14ac:dyDescent="0.35">
      <c r="A11" s="47"/>
      <c r="B11" s="47"/>
      <c r="C11" s="47" t="s">
        <v>849</v>
      </c>
      <c r="D11" s="47"/>
      <c r="E11" s="47"/>
      <c r="F11" s="47"/>
      <c r="G11" s="47"/>
      <c r="H11" s="47"/>
      <c r="I11" s="47"/>
      <c r="J11" s="47"/>
      <c r="K11" s="47"/>
    </row>
    <row r="12" spans="1:11" ht="15" customHeight="1" x14ac:dyDescent="0.35">
      <c r="A12" s="47"/>
      <c r="B12" s="47" t="s">
        <v>846</v>
      </c>
      <c r="C12" s="47"/>
      <c r="D12" s="47"/>
      <c r="E12" s="47"/>
      <c r="F12" s="47"/>
      <c r="G12" s="47"/>
      <c r="H12" s="47"/>
      <c r="I12" s="47"/>
      <c r="J12" s="47"/>
      <c r="K12" s="47"/>
    </row>
    <row r="13" spans="1:11" ht="15" customHeight="1" x14ac:dyDescent="0.35">
      <c r="A13" s="76"/>
      <c r="B13" s="76"/>
      <c r="C13" s="47" t="s">
        <v>850</v>
      </c>
      <c r="D13" s="76"/>
      <c r="E13" s="76"/>
      <c r="F13" s="76"/>
      <c r="G13" s="76"/>
      <c r="H13" s="76"/>
      <c r="I13" s="76"/>
      <c r="J13" s="76"/>
      <c r="K13" s="76"/>
    </row>
    <row r="14" spans="1:11" ht="15" customHeight="1" x14ac:dyDescent="0.35">
      <c r="A14" s="76"/>
      <c r="B14" s="76"/>
      <c r="C14" s="47" t="s">
        <v>851</v>
      </c>
      <c r="D14" s="76"/>
      <c r="E14" s="76"/>
      <c r="F14" s="76"/>
      <c r="G14" s="76"/>
      <c r="H14" s="76"/>
      <c r="I14" s="76"/>
      <c r="J14" s="76"/>
      <c r="K14" s="76"/>
    </row>
    <row r="15" spans="1:11" ht="15" customHeight="1" x14ac:dyDescent="0.35">
      <c r="A15" s="76"/>
      <c r="B15" s="76"/>
      <c r="C15" s="47" t="s">
        <v>852</v>
      </c>
      <c r="D15" s="76"/>
      <c r="E15" s="76"/>
      <c r="F15" s="76"/>
      <c r="G15" s="76"/>
      <c r="H15" s="76"/>
      <c r="I15" s="76"/>
      <c r="J15" s="76"/>
      <c r="K15" s="76"/>
    </row>
    <row r="16" spans="1:11" ht="15" customHeight="1" x14ac:dyDescent="0.35">
      <c r="A16" s="47"/>
      <c r="B16" s="47" t="s">
        <v>853</v>
      </c>
      <c r="C16" s="47"/>
      <c r="D16" s="47"/>
      <c r="E16" s="47"/>
      <c r="F16" s="47"/>
      <c r="G16" s="47"/>
      <c r="H16" s="47"/>
      <c r="I16" s="47"/>
      <c r="J16" s="47"/>
      <c r="K16" s="47"/>
    </row>
    <row r="17" spans="1:11" ht="15" customHeight="1" x14ac:dyDescent="0.35">
      <c r="A17" s="47"/>
      <c r="B17" s="47"/>
      <c r="C17" s="47" t="s">
        <v>854</v>
      </c>
      <c r="D17" s="47"/>
      <c r="E17" s="47"/>
      <c r="F17" s="47"/>
      <c r="G17" s="47"/>
      <c r="H17" s="47"/>
      <c r="I17" s="47"/>
      <c r="J17" s="47"/>
      <c r="K17" s="47"/>
    </row>
    <row r="18" spans="1:11" ht="15" customHeight="1" x14ac:dyDescent="0.35">
      <c r="A18" s="47"/>
      <c r="B18" s="47"/>
      <c r="C18" s="47" t="s">
        <v>855</v>
      </c>
      <c r="D18" s="47"/>
      <c r="E18" s="47"/>
      <c r="F18" s="47"/>
      <c r="G18" s="47"/>
      <c r="H18" s="47"/>
      <c r="I18" s="47"/>
      <c r="J18" s="47"/>
      <c r="K18" s="47"/>
    </row>
    <row r="19" spans="1:11" ht="15" customHeight="1" x14ac:dyDescent="0.35">
      <c r="A19" s="47"/>
      <c r="B19" s="47" t="s">
        <v>856</v>
      </c>
      <c r="C19" s="47"/>
      <c r="D19" s="47"/>
      <c r="E19" s="47"/>
      <c r="F19" s="47"/>
      <c r="G19" s="47"/>
      <c r="H19" s="47"/>
      <c r="I19" s="47"/>
      <c r="J19" s="47"/>
      <c r="K19" s="47"/>
    </row>
    <row r="20" spans="1:11" ht="15" customHeight="1" x14ac:dyDescent="0.35">
      <c r="A20" s="47"/>
      <c r="B20" s="47"/>
      <c r="C20" s="47" t="s">
        <v>857</v>
      </c>
      <c r="D20" s="47"/>
      <c r="E20" s="47"/>
      <c r="F20" s="47"/>
      <c r="G20" s="47"/>
      <c r="H20" s="47"/>
      <c r="I20" s="47"/>
      <c r="J20" s="47"/>
      <c r="K20" s="47"/>
    </row>
    <row r="21" spans="1:11" ht="15" customHeight="1" x14ac:dyDescent="0.35">
      <c r="A21" s="47"/>
      <c r="B21" s="47"/>
      <c r="C21" s="47" t="s">
        <v>858</v>
      </c>
      <c r="D21" s="47"/>
      <c r="E21" s="47"/>
      <c r="F21" s="47"/>
      <c r="G21" s="47"/>
      <c r="H21" s="47"/>
      <c r="I21" s="47"/>
      <c r="J21" s="47"/>
      <c r="K21" s="47"/>
    </row>
    <row r="22" spans="1:11" ht="15" customHeight="1" x14ac:dyDescent="0.35">
      <c r="A22" s="47"/>
      <c r="B22" s="47" t="s">
        <v>926</v>
      </c>
      <c r="C22" s="47"/>
      <c r="D22" s="47"/>
      <c r="E22" s="47"/>
      <c r="F22" s="47"/>
      <c r="G22" s="47"/>
      <c r="H22" s="47"/>
      <c r="I22" s="47"/>
      <c r="J22" s="47"/>
      <c r="K22" s="47"/>
    </row>
    <row r="23" spans="1:11" ht="15" customHeight="1" x14ac:dyDescent="0.35">
      <c r="A23" s="47"/>
      <c r="B23" s="47" t="s">
        <v>859</v>
      </c>
      <c r="D23" s="47"/>
      <c r="E23" s="47"/>
      <c r="F23" s="47"/>
      <c r="G23" s="47"/>
      <c r="H23" s="47"/>
      <c r="I23" s="47"/>
      <c r="J23" s="47"/>
      <c r="K23" s="47"/>
    </row>
    <row r="24" spans="1:11" ht="15" customHeight="1" x14ac:dyDescent="0.35">
      <c r="A24" s="47"/>
      <c r="B24" s="47"/>
      <c r="C24" s="47" t="s">
        <v>860</v>
      </c>
      <c r="D24" s="47"/>
      <c r="E24" s="47"/>
      <c r="F24" s="47"/>
      <c r="G24" s="47"/>
      <c r="H24" s="47"/>
      <c r="I24" s="47"/>
      <c r="J24" s="47"/>
      <c r="K24" s="47"/>
    </row>
    <row r="25" spans="1:11" ht="15" customHeight="1" x14ac:dyDescent="0.35">
      <c r="A25" s="47"/>
      <c r="B25" s="47"/>
      <c r="C25" s="47" t="s">
        <v>861</v>
      </c>
      <c r="D25" s="47"/>
      <c r="E25" s="47"/>
      <c r="F25" s="47"/>
      <c r="G25" s="47"/>
      <c r="H25" s="47"/>
      <c r="I25" s="47"/>
      <c r="J25" s="47"/>
      <c r="K25" s="47"/>
    </row>
    <row r="26" spans="1:11" ht="15" customHeight="1" x14ac:dyDescent="0.35">
      <c r="A26" s="47"/>
      <c r="B26" s="47"/>
      <c r="C26" s="47"/>
      <c r="D26" s="47"/>
      <c r="E26" s="47"/>
      <c r="F26" s="47"/>
      <c r="G26" s="47"/>
      <c r="H26" s="47"/>
      <c r="I26" s="47"/>
      <c r="J26" s="47"/>
      <c r="K26" s="47"/>
    </row>
    <row r="27" spans="1:11" ht="15" customHeight="1" x14ac:dyDescent="0.35">
      <c r="A27" s="47" t="s">
        <v>862</v>
      </c>
      <c r="B27" s="47"/>
      <c r="C27" s="47"/>
      <c r="D27" s="47"/>
      <c r="E27" s="47"/>
      <c r="F27" s="47"/>
      <c r="G27" s="47"/>
      <c r="H27" s="47"/>
      <c r="I27" s="47"/>
      <c r="J27" s="47"/>
      <c r="K27" s="47"/>
    </row>
    <row r="28" spans="1:11" ht="15" customHeight="1" x14ac:dyDescent="0.35">
      <c r="A28" s="47" t="s">
        <v>934</v>
      </c>
      <c r="B28" s="47"/>
      <c r="C28" s="47"/>
      <c r="D28" s="47"/>
      <c r="E28" s="47"/>
      <c r="F28" s="47"/>
      <c r="G28" s="47"/>
      <c r="H28" s="47"/>
      <c r="I28" s="47"/>
      <c r="J28" s="47"/>
      <c r="K28" s="47"/>
    </row>
    <row r="29" spans="1:11" ht="15" customHeight="1" x14ac:dyDescent="0.35">
      <c r="A29" s="47"/>
      <c r="B29" s="47"/>
      <c r="C29" s="47"/>
      <c r="D29" s="47"/>
      <c r="E29" s="47"/>
      <c r="F29" s="47"/>
      <c r="G29" s="47"/>
      <c r="H29" s="47"/>
      <c r="I29" s="47"/>
      <c r="J29" s="47"/>
      <c r="K29" s="47"/>
    </row>
    <row r="30" spans="1:11" ht="15" customHeight="1" x14ac:dyDescent="0.35">
      <c r="A30" s="47" t="s">
        <v>863</v>
      </c>
      <c r="B30" s="47"/>
      <c r="C30" s="47"/>
      <c r="D30" s="47"/>
      <c r="E30" s="47"/>
      <c r="F30" s="47"/>
      <c r="G30" s="47"/>
      <c r="H30" s="47"/>
      <c r="I30" s="47"/>
      <c r="J30" s="47"/>
      <c r="K30" s="47"/>
    </row>
    <row r="31" spans="1:11" ht="15" customHeight="1" x14ac:dyDescent="0.35">
      <c r="A31" s="47" t="s">
        <v>864</v>
      </c>
      <c r="B31" s="47"/>
      <c r="C31" s="47"/>
      <c r="D31" s="47"/>
      <c r="E31" s="47"/>
      <c r="F31" s="47"/>
      <c r="G31" s="47"/>
      <c r="H31" s="47"/>
      <c r="I31" s="47"/>
      <c r="J31" s="47"/>
      <c r="K31" s="47"/>
    </row>
    <row r="32" spans="1:11" ht="15" customHeight="1" x14ac:dyDescent="0.35">
      <c r="A32" s="47" t="s">
        <v>898</v>
      </c>
      <c r="B32" s="47"/>
      <c r="C32" s="47"/>
      <c r="D32" s="47"/>
      <c r="E32" s="47"/>
      <c r="F32" s="47"/>
      <c r="G32" s="47"/>
      <c r="H32" s="47"/>
      <c r="I32" s="47"/>
      <c r="J32" s="47"/>
      <c r="K32" s="47"/>
    </row>
    <row r="33" spans="1:11" ht="15" customHeight="1" x14ac:dyDescent="0.35">
      <c r="A33" s="47"/>
      <c r="B33" s="47"/>
      <c r="C33" s="47"/>
      <c r="D33" s="47"/>
      <c r="E33" s="47"/>
      <c r="F33" s="47"/>
      <c r="G33" s="47"/>
      <c r="H33" s="47"/>
      <c r="I33" s="47"/>
      <c r="J33" s="47"/>
      <c r="K33" s="47"/>
    </row>
    <row r="34" spans="1:11" ht="15" customHeight="1" x14ac:dyDescent="0.35">
      <c r="A34" s="47" t="s">
        <v>865</v>
      </c>
      <c r="B34" s="47"/>
      <c r="C34" s="47"/>
      <c r="D34" s="47"/>
      <c r="E34" s="47"/>
      <c r="F34" s="47"/>
      <c r="G34" s="47"/>
      <c r="H34" s="47"/>
      <c r="I34" s="47"/>
      <c r="J34" s="47"/>
      <c r="K34" s="47"/>
    </row>
    <row r="35" spans="1:11" ht="15" customHeight="1" x14ac:dyDescent="0.35">
      <c r="A35" s="47" t="s">
        <v>866</v>
      </c>
      <c r="B35" s="47"/>
      <c r="C35" s="47"/>
      <c r="D35" s="47"/>
      <c r="E35" s="47"/>
      <c r="F35" s="47"/>
      <c r="G35" s="47"/>
      <c r="H35" s="47"/>
      <c r="I35" s="47"/>
      <c r="J35" s="47"/>
      <c r="K35" s="47"/>
    </row>
    <row r="36" spans="1:11" ht="15" customHeight="1" x14ac:dyDescent="0.35">
      <c r="A36" s="47"/>
      <c r="B36" s="47"/>
      <c r="C36" s="47"/>
      <c r="D36" s="47"/>
      <c r="E36" s="47"/>
      <c r="F36" s="47"/>
      <c r="G36" s="47"/>
      <c r="H36" s="47"/>
      <c r="I36" s="47"/>
      <c r="J36" s="47"/>
      <c r="K36" s="47"/>
    </row>
    <row r="37" spans="1:11" ht="15" customHeight="1" x14ac:dyDescent="0.35">
      <c r="A37" s="47" t="s">
        <v>935</v>
      </c>
      <c r="B37" s="47"/>
      <c r="C37" s="47"/>
      <c r="D37" s="47"/>
      <c r="E37" s="47"/>
      <c r="F37" s="47"/>
      <c r="G37" s="47"/>
      <c r="H37" s="47"/>
      <c r="I37" s="47"/>
      <c r="J37" s="47"/>
      <c r="K37" s="47"/>
    </row>
    <row r="38" spans="1:11" ht="15" customHeight="1" x14ac:dyDescent="0.35">
      <c r="A38" s="47"/>
      <c r="B38" s="58"/>
      <c r="C38" s="58"/>
      <c r="D38" s="58"/>
      <c r="E38" s="58"/>
      <c r="F38" s="58"/>
      <c r="G38" s="58"/>
      <c r="H38" s="58"/>
      <c r="I38" s="58"/>
      <c r="J38" s="58"/>
      <c r="K38" s="58"/>
    </row>
    <row r="39" spans="1:11" ht="15" customHeight="1" x14ac:dyDescent="0.35">
      <c r="A39" s="47"/>
      <c r="B39" s="58"/>
      <c r="C39" s="58"/>
      <c r="D39" s="58"/>
      <c r="E39" s="58"/>
      <c r="F39" s="58"/>
      <c r="G39" s="58"/>
      <c r="H39" s="58"/>
      <c r="I39" s="58"/>
      <c r="J39" s="58"/>
      <c r="K39" s="58"/>
    </row>
    <row r="40" spans="1:11" ht="15" customHeight="1" x14ac:dyDescent="0.35">
      <c r="A40" s="47"/>
      <c r="B40" s="58"/>
      <c r="C40" s="58"/>
      <c r="D40" s="58"/>
      <c r="E40" s="58"/>
      <c r="F40" s="58"/>
      <c r="G40" s="58"/>
      <c r="H40" s="58"/>
      <c r="I40" s="58"/>
      <c r="J40" s="58"/>
      <c r="K40" s="58"/>
    </row>
    <row r="41" spans="1:11" ht="15" customHeight="1" x14ac:dyDescent="0.35">
      <c r="A41" s="47"/>
      <c r="B41" s="58"/>
      <c r="C41" s="58"/>
      <c r="D41" s="58"/>
      <c r="E41" s="58"/>
      <c r="F41" s="58"/>
      <c r="G41" s="58"/>
      <c r="H41" s="58"/>
      <c r="I41" s="58"/>
      <c r="J41" s="58"/>
      <c r="K41" s="58"/>
    </row>
    <row r="42" spans="1:11" ht="15" customHeight="1" x14ac:dyDescent="0.35">
      <c r="A42" s="47"/>
      <c r="B42" s="58"/>
      <c r="C42" s="58"/>
      <c r="D42" s="58"/>
      <c r="E42" s="58"/>
      <c r="F42" s="58"/>
      <c r="G42" s="58"/>
      <c r="H42" s="58"/>
      <c r="I42" s="58"/>
      <c r="J42" s="58"/>
      <c r="K42" s="58"/>
    </row>
    <row r="43" spans="1:11" ht="15" customHeight="1" x14ac:dyDescent="0.35">
      <c r="A43" s="47"/>
      <c r="B43" s="58"/>
      <c r="C43" s="58"/>
      <c r="D43" s="58"/>
      <c r="E43" s="58"/>
      <c r="F43" s="58"/>
      <c r="G43" s="58"/>
      <c r="H43" s="58"/>
      <c r="I43" s="58"/>
      <c r="J43" s="58"/>
      <c r="K43" s="58"/>
    </row>
    <row r="44" spans="1:11" ht="15" customHeight="1" x14ac:dyDescent="0.35">
      <c r="A44" s="47"/>
      <c r="B44" s="58"/>
      <c r="C44" s="58"/>
      <c r="D44" s="58"/>
      <c r="E44" s="58"/>
      <c r="F44" s="58"/>
      <c r="G44" s="58"/>
      <c r="H44" s="58"/>
      <c r="I44" s="58"/>
      <c r="J44" s="58"/>
      <c r="K44" s="58"/>
    </row>
    <row r="45" spans="1:11" ht="15" customHeight="1" x14ac:dyDescent="0.35">
      <c r="A45" s="47"/>
      <c r="B45" s="58"/>
      <c r="C45" s="58"/>
      <c r="D45" s="58"/>
      <c r="E45" s="58"/>
      <c r="F45" s="58"/>
      <c r="G45" s="58"/>
      <c r="H45" s="58"/>
      <c r="I45" s="58"/>
      <c r="J45" s="58"/>
      <c r="K45" s="58"/>
    </row>
    <row r="46" spans="1:11" ht="14.25" customHeight="1" x14ac:dyDescent="0.35">
      <c r="A46" s="47"/>
      <c r="B46" s="58"/>
      <c r="C46" s="58"/>
      <c r="D46" s="58"/>
      <c r="E46" s="58"/>
      <c r="F46" s="58"/>
      <c r="G46" s="58"/>
      <c r="H46" s="58"/>
      <c r="I46" s="58"/>
      <c r="J46" s="58"/>
      <c r="K46" s="58"/>
    </row>
    <row r="47" spans="1:11" ht="15" customHeight="1" x14ac:dyDescent="0.35">
      <c r="A47" s="47"/>
      <c r="B47" s="47"/>
      <c r="C47" s="47"/>
      <c r="D47" s="47"/>
      <c r="E47" s="47"/>
      <c r="F47" s="47"/>
      <c r="G47" s="47"/>
      <c r="H47" s="47"/>
      <c r="I47" s="47"/>
      <c r="J47" s="47"/>
      <c r="K47" s="47"/>
    </row>
    <row r="48" spans="1:11" ht="15" customHeight="1" x14ac:dyDescent="0.35">
      <c r="A48" s="47"/>
      <c r="B48" s="59"/>
      <c r="C48" s="59"/>
      <c r="D48" s="59"/>
      <c r="E48" s="59"/>
      <c r="F48" s="59"/>
      <c r="G48" s="59"/>
      <c r="H48" s="59"/>
      <c r="I48" s="59"/>
      <c r="J48" s="59"/>
      <c r="K48" s="59"/>
    </row>
    <row r="49" spans="1:11" ht="15" customHeight="1" x14ac:dyDescent="0.35">
      <c r="A49" s="47"/>
      <c r="B49" s="59"/>
      <c r="C49" s="59"/>
      <c r="D49" s="59"/>
      <c r="E49" s="59"/>
      <c r="F49" s="59"/>
      <c r="G49" s="59"/>
      <c r="H49" s="59"/>
      <c r="I49" s="59"/>
      <c r="J49" s="59"/>
      <c r="K49" s="59"/>
    </row>
    <row r="50" spans="1:11" ht="15" customHeight="1" x14ac:dyDescent="0.35">
      <c r="A50" s="47"/>
      <c r="B50" s="59"/>
      <c r="C50" s="59"/>
      <c r="D50" s="59"/>
      <c r="E50" s="59"/>
      <c r="F50" s="59"/>
      <c r="G50" s="59"/>
      <c r="H50" s="59"/>
      <c r="I50" s="59"/>
      <c r="J50" s="59"/>
      <c r="K50" s="59"/>
    </row>
    <row r="51" spans="1:11" ht="15" customHeight="1" x14ac:dyDescent="0.35">
      <c r="A51" s="47"/>
      <c r="B51" s="59"/>
      <c r="C51" s="59"/>
      <c r="D51" s="59"/>
      <c r="E51" s="59"/>
      <c r="F51" s="59"/>
      <c r="G51" s="59"/>
      <c r="H51" s="59"/>
      <c r="I51" s="59"/>
      <c r="J51" s="59"/>
      <c r="K51" s="59"/>
    </row>
    <row r="52" spans="1:11" ht="15" customHeight="1" x14ac:dyDescent="0.35">
      <c r="A52" s="47"/>
      <c r="B52" s="59"/>
      <c r="C52" s="59"/>
      <c r="D52" s="59"/>
      <c r="E52" s="59"/>
      <c r="F52" s="59"/>
      <c r="G52" s="59"/>
      <c r="H52" s="59"/>
      <c r="I52" s="59"/>
      <c r="J52" s="59"/>
      <c r="K52" s="59"/>
    </row>
    <row r="53" spans="1:11" ht="21.75" customHeight="1" x14ac:dyDescent="0.35">
      <c r="A53" s="47"/>
      <c r="B53" s="59"/>
      <c r="C53" s="59"/>
      <c r="D53" s="59"/>
      <c r="E53" s="59"/>
      <c r="F53" s="59"/>
      <c r="G53" s="59"/>
      <c r="H53" s="59"/>
      <c r="I53" s="59"/>
      <c r="J53" s="59"/>
      <c r="K53" s="59"/>
    </row>
  </sheetData>
  <pageMargins left="0.7" right="0.7" top="0.75" bottom="0.75" header="0.3" footer="0.3"/>
  <pageSetup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FF"/>
  </sheetPr>
  <dimension ref="B1:Q397"/>
  <sheetViews>
    <sheetView workbookViewId="0">
      <pane ySplit="6" topLeftCell="A7" activePane="bottomLeft" state="frozen"/>
      <selection pane="bottomLeft" activeCell="B1" sqref="B1:H1"/>
    </sheetView>
  </sheetViews>
  <sheetFormatPr defaultRowHeight="14.5" x14ac:dyDescent="0.35"/>
  <cols>
    <col min="2" max="2" width="14.1796875" bestFit="1" customWidth="1"/>
    <col min="3" max="3" width="15.6328125" bestFit="1" customWidth="1"/>
    <col min="4" max="4" width="9.81640625" bestFit="1" customWidth="1"/>
    <col min="5" max="5" width="10.81640625" bestFit="1" customWidth="1"/>
    <col min="6" max="6" width="7.81640625" bestFit="1" customWidth="1"/>
    <col min="7" max="7" width="11.81640625" bestFit="1" customWidth="1"/>
    <col min="8" max="8" width="12" customWidth="1"/>
    <col min="9" max="9" width="7" customWidth="1"/>
    <col min="10" max="10" width="11" customWidth="1"/>
    <col min="11" max="11" width="10" customWidth="1"/>
    <col min="12" max="13" width="12" customWidth="1"/>
    <col min="14" max="14" width="18.1796875" customWidth="1"/>
    <col min="15" max="16" width="10" customWidth="1"/>
    <col min="17" max="17" width="12.26953125" customWidth="1"/>
    <col min="18" max="18" width="12" customWidth="1"/>
    <col min="19" max="19" width="8" customWidth="1"/>
    <col min="20" max="26" width="12" customWidth="1"/>
    <col min="27" max="27" width="10" customWidth="1"/>
    <col min="28" max="31" width="12" customWidth="1"/>
    <col min="32" max="32" width="8" customWidth="1"/>
    <col min="33" max="33" width="11" customWidth="1"/>
    <col min="34" max="34" width="10" customWidth="1"/>
    <col min="35" max="35" width="12" customWidth="1"/>
    <col min="36" max="36" width="11" customWidth="1"/>
    <col min="37" max="37" width="12" customWidth="1"/>
    <col min="38" max="39" width="10" customWidth="1"/>
    <col min="40" max="40" width="11" customWidth="1"/>
    <col min="41" max="42" width="12" customWidth="1"/>
    <col min="43" max="43" width="11" customWidth="1"/>
    <col min="44" max="44" width="12" customWidth="1"/>
    <col min="45" max="45" width="9" customWidth="1"/>
    <col min="46" max="46" width="12" customWidth="1"/>
    <col min="47" max="48" width="10" customWidth="1"/>
    <col min="49" max="49" width="9" customWidth="1"/>
    <col min="50" max="50" width="10" customWidth="1"/>
    <col min="51" max="51" width="8" customWidth="1"/>
    <col min="52" max="53" width="9" customWidth="1"/>
    <col min="54" max="54" width="10" customWidth="1"/>
    <col min="55" max="55" width="9" customWidth="1"/>
    <col min="56" max="58" width="12" customWidth="1"/>
    <col min="59" max="59" width="11" customWidth="1"/>
    <col min="60" max="60" width="9" customWidth="1"/>
    <col min="61" max="61" width="12" customWidth="1"/>
    <col min="62" max="62" width="8" customWidth="1"/>
    <col min="63" max="63" width="10" customWidth="1"/>
    <col min="64" max="64" width="12" customWidth="1"/>
    <col min="65" max="65" width="11" customWidth="1"/>
    <col min="66" max="66" width="10" customWidth="1"/>
    <col min="67" max="67" width="8" customWidth="1"/>
    <col min="68" max="68" width="6" customWidth="1"/>
    <col min="69" max="69" width="12" customWidth="1"/>
    <col min="70" max="70" width="9" customWidth="1"/>
    <col min="71" max="72" width="12" customWidth="1"/>
    <col min="73" max="74" width="11" customWidth="1"/>
    <col min="75" max="75" width="9" customWidth="1"/>
    <col min="76" max="76" width="11" customWidth="1"/>
    <col min="77" max="77" width="12" customWidth="1"/>
    <col min="78" max="78" width="10" customWidth="1"/>
    <col min="79" max="79" width="5" customWidth="1"/>
    <col min="80" max="80" width="8" customWidth="1"/>
    <col min="81" max="81" width="11" customWidth="1"/>
    <col min="82" max="82" width="10" customWidth="1"/>
    <col min="83" max="83" width="12" bestFit="1" customWidth="1"/>
  </cols>
  <sheetData>
    <row r="1" spans="2:9" x14ac:dyDescent="0.35">
      <c r="H1" s="9"/>
    </row>
    <row r="3" spans="2:9" x14ac:dyDescent="0.35">
      <c r="B3" s="1" t="s">
        <v>399</v>
      </c>
      <c r="C3" t="s" vm="3">
        <v>987</v>
      </c>
    </row>
    <row r="5" spans="2:9" x14ac:dyDescent="0.35">
      <c r="B5" s="1" t="s">
        <v>397</v>
      </c>
      <c r="C5" s="1" t="s">
        <v>395</v>
      </c>
    </row>
    <row r="6" spans="2:9" x14ac:dyDescent="0.35">
      <c r="B6" s="1" t="s">
        <v>0</v>
      </c>
      <c r="C6" t="s">
        <v>400</v>
      </c>
      <c r="D6" t="s">
        <v>401</v>
      </c>
      <c r="E6" t="s">
        <v>402</v>
      </c>
      <c r="F6" t="s">
        <v>403</v>
      </c>
      <c r="G6" t="s">
        <v>394</v>
      </c>
      <c r="H6" s="1"/>
      <c r="I6" s="1"/>
    </row>
    <row r="7" spans="2:9" x14ac:dyDescent="0.35">
      <c r="B7" s="2" t="s">
        <v>1</v>
      </c>
      <c r="C7">
        <v>7792</v>
      </c>
      <c r="D7">
        <v>316.49</v>
      </c>
      <c r="G7">
        <v>8108.49</v>
      </c>
    </row>
    <row r="8" spans="2:9" x14ac:dyDescent="0.35">
      <c r="B8" s="2" t="s">
        <v>2</v>
      </c>
      <c r="C8">
        <v>421742</v>
      </c>
      <c r="D8">
        <v>27463.439999999999</v>
      </c>
      <c r="E8">
        <v>20407.53</v>
      </c>
      <c r="F8">
        <v>7168</v>
      </c>
      <c r="G8">
        <v>476780.97</v>
      </c>
    </row>
    <row r="9" spans="2:9" x14ac:dyDescent="0.35">
      <c r="B9" s="2" t="s">
        <v>3</v>
      </c>
      <c r="C9">
        <v>222072</v>
      </c>
      <c r="D9">
        <v>5663.75</v>
      </c>
      <c r="E9">
        <v>9093.24</v>
      </c>
      <c r="F9">
        <v>1792</v>
      </c>
      <c r="G9">
        <v>238620.99</v>
      </c>
    </row>
    <row r="10" spans="2:9" x14ac:dyDescent="0.35">
      <c r="B10" s="2" t="s">
        <v>4</v>
      </c>
      <c r="C10">
        <v>15584</v>
      </c>
      <c r="D10">
        <v>480.6</v>
      </c>
      <c r="E10">
        <v>156.78</v>
      </c>
      <c r="G10">
        <v>16221.38</v>
      </c>
    </row>
    <row r="11" spans="2:9" x14ac:dyDescent="0.35">
      <c r="B11" s="2" t="s">
        <v>5</v>
      </c>
      <c r="C11">
        <v>67011.199999999997</v>
      </c>
      <c r="D11">
        <v>4043.34</v>
      </c>
      <c r="G11">
        <v>71054.539999999994</v>
      </c>
    </row>
    <row r="12" spans="2:9" x14ac:dyDescent="0.35">
      <c r="B12" s="2" t="s">
        <v>6</v>
      </c>
      <c r="C12">
        <v>5181.68</v>
      </c>
      <c r="D12">
        <v>2370.0300000000002</v>
      </c>
      <c r="E12">
        <v>261.3</v>
      </c>
      <c r="G12">
        <v>7813.01</v>
      </c>
    </row>
    <row r="13" spans="2:9" x14ac:dyDescent="0.35">
      <c r="B13" s="2" t="s">
        <v>7</v>
      </c>
      <c r="C13">
        <v>5181.68</v>
      </c>
      <c r="E13">
        <v>182.91</v>
      </c>
      <c r="G13">
        <v>5364.59</v>
      </c>
    </row>
    <row r="14" spans="2:9" x14ac:dyDescent="0.35">
      <c r="B14" s="2" t="s">
        <v>8</v>
      </c>
      <c r="C14">
        <v>10363.36</v>
      </c>
      <c r="E14">
        <v>104.52</v>
      </c>
      <c r="G14">
        <v>10467.880000000001</v>
      </c>
    </row>
    <row r="15" spans="2:9" x14ac:dyDescent="0.35">
      <c r="B15" s="2" t="s">
        <v>9</v>
      </c>
      <c r="C15">
        <v>17532</v>
      </c>
      <c r="D15">
        <v>1334.23</v>
      </c>
      <c r="E15">
        <v>574.86</v>
      </c>
      <c r="G15">
        <v>19441.09</v>
      </c>
    </row>
    <row r="16" spans="2:9" x14ac:dyDescent="0.35">
      <c r="B16" s="2" t="s">
        <v>10</v>
      </c>
      <c r="C16">
        <v>3896</v>
      </c>
      <c r="E16">
        <v>104.52</v>
      </c>
      <c r="G16">
        <v>4000.52</v>
      </c>
    </row>
    <row r="17" spans="2:7" x14ac:dyDescent="0.35">
      <c r="B17" s="2" t="s">
        <v>11</v>
      </c>
      <c r="C17">
        <v>99270.080000000002</v>
      </c>
      <c r="D17">
        <v>17934.86</v>
      </c>
      <c r="E17">
        <v>1933.62</v>
      </c>
      <c r="F17">
        <v>14336</v>
      </c>
      <c r="G17">
        <v>133474.56</v>
      </c>
    </row>
    <row r="18" spans="2:7" x14ac:dyDescent="0.35">
      <c r="B18" s="2" t="s">
        <v>12</v>
      </c>
      <c r="C18">
        <v>968701.43999999994</v>
      </c>
      <c r="D18">
        <v>154654.63</v>
      </c>
      <c r="E18">
        <v>32636.37</v>
      </c>
      <c r="F18">
        <v>236544</v>
      </c>
      <c r="G18">
        <v>1392536.44</v>
      </c>
    </row>
    <row r="19" spans="2:7" x14ac:dyDescent="0.35">
      <c r="B19" s="2" t="s">
        <v>13</v>
      </c>
      <c r="C19">
        <v>172203.2</v>
      </c>
      <c r="D19">
        <v>27565.68</v>
      </c>
      <c r="E19">
        <v>6271.2</v>
      </c>
      <c r="F19">
        <v>55296</v>
      </c>
      <c r="G19">
        <v>261336.08000000002</v>
      </c>
    </row>
    <row r="20" spans="2:7" x14ac:dyDescent="0.35">
      <c r="B20" s="2" t="s">
        <v>14</v>
      </c>
      <c r="C20">
        <v>70128</v>
      </c>
      <c r="D20">
        <v>9251.7199999999993</v>
      </c>
      <c r="E20">
        <v>2064.27</v>
      </c>
      <c r="F20">
        <v>18944</v>
      </c>
      <c r="G20">
        <v>100387.99</v>
      </c>
    </row>
    <row r="21" spans="2:7" x14ac:dyDescent="0.35">
      <c r="B21" s="2" t="s">
        <v>15</v>
      </c>
      <c r="C21">
        <v>153190.72</v>
      </c>
      <c r="D21">
        <v>9225.34</v>
      </c>
      <c r="E21">
        <v>5722.47</v>
      </c>
      <c r="F21">
        <v>8448</v>
      </c>
      <c r="G21">
        <v>176586.53</v>
      </c>
    </row>
    <row r="22" spans="2:7" x14ac:dyDescent="0.35">
      <c r="B22" s="2" t="s">
        <v>16</v>
      </c>
      <c r="C22">
        <v>82828.960000000006</v>
      </c>
      <c r="D22">
        <v>4511.17</v>
      </c>
      <c r="E22">
        <v>3135.6</v>
      </c>
      <c r="F22">
        <v>3328</v>
      </c>
      <c r="G22">
        <v>93803.73000000001</v>
      </c>
    </row>
    <row r="23" spans="2:7" x14ac:dyDescent="0.35">
      <c r="B23" s="2" t="s">
        <v>17</v>
      </c>
      <c r="C23">
        <v>345614.16</v>
      </c>
      <c r="D23">
        <v>48752.6</v>
      </c>
      <c r="E23">
        <v>11941.41</v>
      </c>
      <c r="F23">
        <v>105728</v>
      </c>
      <c r="G23">
        <v>512036.17</v>
      </c>
    </row>
    <row r="24" spans="2:7" x14ac:dyDescent="0.35">
      <c r="B24" s="2" t="s">
        <v>18</v>
      </c>
      <c r="C24">
        <v>126308.32</v>
      </c>
      <c r="D24">
        <v>16884.8</v>
      </c>
      <c r="E24">
        <v>4807.92</v>
      </c>
      <c r="F24">
        <v>43520</v>
      </c>
      <c r="G24">
        <v>191521.04</v>
      </c>
    </row>
    <row r="25" spans="2:7" x14ac:dyDescent="0.35">
      <c r="B25" s="2" t="s">
        <v>19</v>
      </c>
      <c r="C25">
        <v>9740</v>
      </c>
      <c r="D25">
        <v>721.33</v>
      </c>
      <c r="E25">
        <v>261.3</v>
      </c>
      <c r="F25">
        <v>256</v>
      </c>
      <c r="G25">
        <v>10978.630000000001</v>
      </c>
    </row>
    <row r="26" spans="2:7" x14ac:dyDescent="0.35">
      <c r="B26" s="2" t="s">
        <v>20</v>
      </c>
      <c r="C26">
        <v>25324</v>
      </c>
      <c r="D26">
        <v>3964.05</v>
      </c>
      <c r="E26">
        <v>627.12</v>
      </c>
      <c r="F26">
        <v>1536</v>
      </c>
      <c r="G26">
        <v>31451.17</v>
      </c>
    </row>
    <row r="27" spans="2:7" x14ac:dyDescent="0.35">
      <c r="B27" s="2" t="s">
        <v>21</v>
      </c>
      <c r="C27">
        <v>58440</v>
      </c>
      <c r="D27">
        <v>1838.17</v>
      </c>
      <c r="E27">
        <v>966.81</v>
      </c>
      <c r="G27">
        <v>61244.98</v>
      </c>
    </row>
    <row r="28" spans="2:7" x14ac:dyDescent="0.35">
      <c r="B28" s="2" t="s">
        <v>22</v>
      </c>
      <c r="C28">
        <v>27272</v>
      </c>
      <c r="D28">
        <v>1593.27</v>
      </c>
      <c r="E28">
        <v>574.86</v>
      </c>
      <c r="F28">
        <v>256</v>
      </c>
      <c r="G28">
        <v>29696.13</v>
      </c>
    </row>
    <row r="29" spans="2:7" x14ac:dyDescent="0.35">
      <c r="B29" s="2" t="s">
        <v>23</v>
      </c>
      <c r="C29">
        <v>9740</v>
      </c>
      <c r="D29">
        <v>21.08</v>
      </c>
      <c r="E29">
        <v>287.43</v>
      </c>
      <c r="G29">
        <v>10048.51</v>
      </c>
    </row>
    <row r="30" spans="2:7" x14ac:dyDescent="0.35">
      <c r="B30" s="2" t="s">
        <v>24</v>
      </c>
      <c r="C30">
        <v>481358.59</v>
      </c>
      <c r="D30">
        <v>19793.740000000002</v>
      </c>
      <c r="E30">
        <v>19780.41</v>
      </c>
      <c r="F30">
        <v>8192</v>
      </c>
      <c r="G30">
        <v>529124.74</v>
      </c>
    </row>
    <row r="31" spans="2:7" x14ac:dyDescent="0.35">
      <c r="B31" s="2" t="s">
        <v>25</v>
      </c>
      <c r="C31">
        <v>224020</v>
      </c>
      <c r="D31">
        <v>7117.64</v>
      </c>
      <c r="E31">
        <v>8518.3799999999992</v>
      </c>
      <c r="F31">
        <v>2048</v>
      </c>
      <c r="G31">
        <v>241704.02</v>
      </c>
    </row>
    <row r="32" spans="2:7" x14ac:dyDescent="0.35">
      <c r="B32" s="2" t="s">
        <v>26</v>
      </c>
      <c r="C32">
        <v>144346.79999999999</v>
      </c>
      <c r="D32">
        <v>3582.93</v>
      </c>
      <c r="E32">
        <v>4781.79</v>
      </c>
      <c r="F32">
        <v>1536</v>
      </c>
      <c r="G32">
        <v>154247.51999999999</v>
      </c>
    </row>
    <row r="33" spans="2:7" x14ac:dyDescent="0.35">
      <c r="B33" s="2" t="s">
        <v>27</v>
      </c>
      <c r="C33">
        <v>206488</v>
      </c>
      <c r="D33">
        <v>12612.98</v>
      </c>
      <c r="E33">
        <v>5408.91</v>
      </c>
      <c r="F33">
        <v>1024</v>
      </c>
      <c r="G33">
        <v>225533.89</v>
      </c>
    </row>
    <row r="34" spans="2:7" x14ac:dyDescent="0.35">
      <c r="B34" s="2" t="s">
        <v>28</v>
      </c>
      <c r="C34">
        <v>194644.16</v>
      </c>
      <c r="D34">
        <v>5346.75</v>
      </c>
      <c r="E34">
        <v>7264.14</v>
      </c>
      <c r="F34">
        <v>512</v>
      </c>
      <c r="G34">
        <v>207767.05</v>
      </c>
    </row>
    <row r="35" spans="2:7" x14ac:dyDescent="0.35">
      <c r="B35" s="2" t="s">
        <v>29</v>
      </c>
      <c r="C35">
        <v>100049.28</v>
      </c>
      <c r="D35">
        <v>2285.44</v>
      </c>
      <c r="E35">
        <v>3501.42</v>
      </c>
      <c r="G35">
        <v>105836.14</v>
      </c>
    </row>
    <row r="36" spans="2:7" x14ac:dyDescent="0.35">
      <c r="B36" s="2" t="s">
        <v>30</v>
      </c>
      <c r="C36">
        <v>94439.039999999994</v>
      </c>
      <c r="D36">
        <v>6206.82</v>
      </c>
      <c r="E36">
        <v>2403.96</v>
      </c>
      <c r="G36">
        <v>103049.81999999999</v>
      </c>
    </row>
    <row r="37" spans="2:7" x14ac:dyDescent="0.35">
      <c r="B37" s="2" t="s">
        <v>31</v>
      </c>
      <c r="C37">
        <v>106166</v>
      </c>
      <c r="D37">
        <v>9673.99</v>
      </c>
      <c r="E37">
        <v>1959.75</v>
      </c>
      <c r="F37">
        <v>1024</v>
      </c>
      <c r="G37">
        <v>118823.74</v>
      </c>
    </row>
    <row r="38" spans="2:7" x14ac:dyDescent="0.35">
      <c r="B38" s="2" t="s">
        <v>32</v>
      </c>
      <c r="C38">
        <v>101303.79</v>
      </c>
      <c r="D38">
        <v>6241.29</v>
      </c>
      <c r="E38">
        <v>1593.93</v>
      </c>
      <c r="F38">
        <v>256</v>
      </c>
      <c r="G38">
        <v>109395.01</v>
      </c>
    </row>
    <row r="39" spans="2:7" x14ac:dyDescent="0.35">
      <c r="B39" s="2" t="s">
        <v>33</v>
      </c>
      <c r="C39">
        <v>17532</v>
      </c>
      <c r="D39">
        <v>544.72</v>
      </c>
      <c r="E39">
        <v>287.43</v>
      </c>
      <c r="G39">
        <v>18364.150000000001</v>
      </c>
    </row>
    <row r="40" spans="2:7" x14ac:dyDescent="0.35">
      <c r="B40" s="2" t="s">
        <v>34</v>
      </c>
      <c r="C40">
        <v>85945.76</v>
      </c>
      <c r="D40">
        <v>5649.98</v>
      </c>
      <c r="E40">
        <v>2795.91</v>
      </c>
      <c r="F40">
        <v>1536</v>
      </c>
      <c r="G40">
        <v>95927.65</v>
      </c>
    </row>
    <row r="41" spans="2:7" x14ac:dyDescent="0.35">
      <c r="B41" s="2" t="s">
        <v>35</v>
      </c>
      <c r="C41">
        <v>9740</v>
      </c>
      <c r="E41">
        <v>235.17</v>
      </c>
      <c r="F41">
        <v>256</v>
      </c>
      <c r="G41">
        <v>10231.17</v>
      </c>
    </row>
    <row r="42" spans="2:7" x14ac:dyDescent="0.35">
      <c r="B42" s="2" t="s">
        <v>36</v>
      </c>
      <c r="C42">
        <v>56258.239999999998</v>
      </c>
      <c r="D42">
        <v>2231.29</v>
      </c>
      <c r="E42">
        <v>992.94</v>
      </c>
      <c r="F42">
        <v>512</v>
      </c>
      <c r="G42">
        <v>59994.47</v>
      </c>
    </row>
    <row r="43" spans="2:7" x14ac:dyDescent="0.35">
      <c r="B43" s="2" t="s">
        <v>37</v>
      </c>
      <c r="C43">
        <v>4345871.12</v>
      </c>
      <c r="D43">
        <v>428378.97</v>
      </c>
      <c r="E43">
        <v>188031.48</v>
      </c>
      <c r="F43">
        <v>294400</v>
      </c>
      <c r="G43">
        <v>5256681.57</v>
      </c>
    </row>
    <row r="44" spans="2:7" x14ac:dyDescent="0.35">
      <c r="B44" s="2" t="s">
        <v>38</v>
      </c>
      <c r="C44">
        <v>1702497.46</v>
      </c>
      <c r="D44">
        <v>151576.41</v>
      </c>
      <c r="E44">
        <v>78651.3</v>
      </c>
      <c r="F44">
        <v>114176</v>
      </c>
      <c r="G44">
        <v>2046901.17</v>
      </c>
    </row>
    <row r="45" spans="2:7" x14ac:dyDescent="0.35">
      <c r="B45" s="2" t="s">
        <v>39</v>
      </c>
      <c r="C45">
        <v>151788.16</v>
      </c>
      <c r="D45">
        <v>6191.42</v>
      </c>
      <c r="E45">
        <v>6245.07</v>
      </c>
      <c r="F45">
        <v>2048</v>
      </c>
      <c r="G45">
        <v>166272.65</v>
      </c>
    </row>
    <row r="46" spans="2:7" x14ac:dyDescent="0.35">
      <c r="B46" s="2" t="s">
        <v>40</v>
      </c>
      <c r="C46">
        <v>77608.320000000007</v>
      </c>
      <c r="D46">
        <v>2545.5</v>
      </c>
      <c r="E46">
        <v>2874.3</v>
      </c>
      <c r="F46">
        <v>768</v>
      </c>
      <c r="G46">
        <v>83796.12000000001</v>
      </c>
    </row>
    <row r="47" spans="2:7" x14ac:dyDescent="0.35">
      <c r="B47" s="2" t="s">
        <v>41</v>
      </c>
      <c r="C47">
        <v>174774.56</v>
      </c>
      <c r="D47">
        <v>6704.84</v>
      </c>
      <c r="E47">
        <v>6584.76</v>
      </c>
      <c r="F47">
        <v>4352</v>
      </c>
      <c r="G47">
        <v>192416.16</v>
      </c>
    </row>
    <row r="48" spans="2:7" x14ac:dyDescent="0.35">
      <c r="B48" s="2" t="s">
        <v>42</v>
      </c>
      <c r="C48">
        <v>74569.440000000002</v>
      </c>
      <c r="D48">
        <v>1837.29</v>
      </c>
      <c r="E48">
        <v>2038.14</v>
      </c>
      <c r="F48">
        <v>1536</v>
      </c>
      <c r="G48">
        <v>79980.87</v>
      </c>
    </row>
    <row r="49" spans="2:7" x14ac:dyDescent="0.35">
      <c r="B49" s="2" t="s">
        <v>43</v>
      </c>
      <c r="C49">
        <v>168081.23</v>
      </c>
      <c r="D49">
        <v>6595.26</v>
      </c>
      <c r="E49">
        <v>6637.02</v>
      </c>
      <c r="F49">
        <v>768</v>
      </c>
      <c r="G49">
        <v>182081.51</v>
      </c>
    </row>
    <row r="50" spans="2:7" x14ac:dyDescent="0.35">
      <c r="B50" s="2" t="s">
        <v>44</v>
      </c>
      <c r="C50">
        <v>72496.77</v>
      </c>
      <c r="D50">
        <v>2093.94</v>
      </c>
      <c r="E50">
        <v>2691.39</v>
      </c>
      <c r="F50">
        <v>512</v>
      </c>
      <c r="G50">
        <v>77794.100000000006</v>
      </c>
    </row>
    <row r="51" spans="2:7" x14ac:dyDescent="0.35">
      <c r="B51" s="2" t="s">
        <v>45</v>
      </c>
      <c r="C51">
        <v>79868</v>
      </c>
      <c r="D51">
        <v>9174.2099999999991</v>
      </c>
      <c r="E51">
        <v>2482.35</v>
      </c>
      <c r="F51">
        <v>1024</v>
      </c>
      <c r="G51">
        <v>92548.56</v>
      </c>
    </row>
    <row r="52" spans="2:7" x14ac:dyDescent="0.35">
      <c r="B52" s="2" t="s">
        <v>46</v>
      </c>
      <c r="C52">
        <v>142827.35999999999</v>
      </c>
      <c r="D52">
        <v>14375.28</v>
      </c>
      <c r="E52">
        <v>3605.94</v>
      </c>
      <c r="F52">
        <v>4096</v>
      </c>
      <c r="G52">
        <v>164904.57999999999</v>
      </c>
    </row>
    <row r="53" spans="2:7" x14ac:dyDescent="0.35">
      <c r="B53" s="2" t="s">
        <v>47</v>
      </c>
      <c r="C53">
        <v>109088</v>
      </c>
      <c r="D53">
        <v>2162.48</v>
      </c>
      <c r="E53">
        <v>3553.68</v>
      </c>
      <c r="F53">
        <v>768</v>
      </c>
      <c r="G53">
        <v>115572.16</v>
      </c>
    </row>
    <row r="54" spans="2:7" x14ac:dyDescent="0.35">
      <c r="B54" s="2" t="s">
        <v>48</v>
      </c>
      <c r="C54">
        <v>144385.76</v>
      </c>
      <c r="D54">
        <v>10604.25</v>
      </c>
      <c r="E54">
        <v>5513.43</v>
      </c>
      <c r="F54">
        <v>2048</v>
      </c>
      <c r="G54">
        <v>162551.44</v>
      </c>
    </row>
    <row r="55" spans="2:7" x14ac:dyDescent="0.35">
      <c r="B55" s="2" t="s">
        <v>49</v>
      </c>
      <c r="C55">
        <v>83062.720000000001</v>
      </c>
      <c r="D55">
        <v>3185.15</v>
      </c>
      <c r="E55">
        <v>3004.95</v>
      </c>
      <c r="F55">
        <v>1536</v>
      </c>
      <c r="G55">
        <v>90788.82</v>
      </c>
    </row>
    <row r="56" spans="2:7" x14ac:dyDescent="0.35">
      <c r="B56" s="2" t="s">
        <v>50</v>
      </c>
      <c r="C56">
        <v>175320</v>
      </c>
      <c r="D56">
        <v>9053.15</v>
      </c>
      <c r="E56">
        <v>5670.21</v>
      </c>
      <c r="F56">
        <v>8448</v>
      </c>
      <c r="G56">
        <v>198491.36</v>
      </c>
    </row>
    <row r="57" spans="2:7" x14ac:dyDescent="0.35">
      <c r="B57" s="2" t="s">
        <v>51</v>
      </c>
      <c r="C57">
        <v>117604.66</v>
      </c>
      <c r="D57">
        <v>2538.17</v>
      </c>
      <c r="E57">
        <v>2848.17</v>
      </c>
      <c r="F57">
        <v>768</v>
      </c>
      <c r="G57">
        <v>123759</v>
      </c>
    </row>
    <row r="58" spans="2:7" x14ac:dyDescent="0.35">
      <c r="B58" s="2" t="s">
        <v>52</v>
      </c>
      <c r="C58">
        <v>116880</v>
      </c>
      <c r="D58">
        <v>3837.43</v>
      </c>
      <c r="E58">
        <v>1933.62</v>
      </c>
      <c r="G58">
        <v>122651.05</v>
      </c>
    </row>
    <row r="59" spans="2:7" x14ac:dyDescent="0.35">
      <c r="B59" s="2" t="s">
        <v>54</v>
      </c>
      <c r="C59">
        <v>9740</v>
      </c>
      <c r="D59">
        <v>1369.19</v>
      </c>
      <c r="E59">
        <v>391.95</v>
      </c>
      <c r="G59">
        <v>11501.14</v>
      </c>
    </row>
    <row r="60" spans="2:7" x14ac:dyDescent="0.35">
      <c r="B60" s="2" t="s">
        <v>55</v>
      </c>
      <c r="C60">
        <v>11688</v>
      </c>
      <c r="E60">
        <v>182.91</v>
      </c>
      <c r="G60">
        <v>11870.91</v>
      </c>
    </row>
    <row r="61" spans="2:7" x14ac:dyDescent="0.35">
      <c r="B61" s="2" t="s">
        <v>56</v>
      </c>
      <c r="C61">
        <v>615669.30000000005</v>
      </c>
      <c r="D61">
        <v>41856.51</v>
      </c>
      <c r="E61">
        <v>24457.68</v>
      </c>
      <c r="F61">
        <v>12800</v>
      </c>
      <c r="G61">
        <v>694783.49</v>
      </c>
    </row>
    <row r="62" spans="2:7" x14ac:dyDescent="0.35">
      <c r="B62" s="2" t="s">
        <v>57</v>
      </c>
      <c r="C62">
        <v>25324</v>
      </c>
      <c r="D62">
        <v>6657.25</v>
      </c>
      <c r="E62">
        <v>1489.41</v>
      </c>
      <c r="F62">
        <v>768</v>
      </c>
      <c r="G62">
        <v>34238.660000000003</v>
      </c>
    </row>
    <row r="63" spans="2:7" x14ac:dyDescent="0.35">
      <c r="B63" s="2" t="s">
        <v>58</v>
      </c>
      <c r="C63">
        <v>15584</v>
      </c>
      <c r="D63">
        <v>922.56</v>
      </c>
      <c r="E63">
        <v>182.91</v>
      </c>
      <c r="G63">
        <v>16689.47</v>
      </c>
    </row>
    <row r="64" spans="2:7" x14ac:dyDescent="0.35">
      <c r="B64" s="2" t="s">
        <v>59</v>
      </c>
      <c r="C64">
        <v>29220</v>
      </c>
      <c r="D64">
        <v>924.96</v>
      </c>
      <c r="E64">
        <v>1437.15</v>
      </c>
      <c r="F64">
        <v>512</v>
      </c>
      <c r="G64">
        <v>32094.11</v>
      </c>
    </row>
    <row r="65" spans="2:7" x14ac:dyDescent="0.35">
      <c r="B65" s="2" t="s">
        <v>60</v>
      </c>
      <c r="C65">
        <v>15584</v>
      </c>
      <c r="D65">
        <v>1184.1300000000001</v>
      </c>
      <c r="E65">
        <v>209.04</v>
      </c>
      <c r="G65">
        <v>16977.169999999998</v>
      </c>
    </row>
    <row r="66" spans="2:7" x14ac:dyDescent="0.35">
      <c r="B66" s="2" t="s">
        <v>61</v>
      </c>
      <c r="C66">
        <v>285888.48</v>
      </c>
      <c r="D66">
        <v>8968.69</v>
      </c>
      <c r="E66">
        <v>12986.61</v>
      </c>
      <c r="F66">
        <v>7936</v>
      </c>
      <c r="G66">
        <v>315779.77999999997</v>
      </c>
    </row>
    <row r="67" spans="2:7" x14ac:dyDescent="0.35">
      <c r="B67" s="2" t="s">
        <v>62</v>
      </c>
      <c r="C67">
        <v>194800</v>
      </c>
      <c r="D67">
        <v>4366.88</v>
      </c>
      <c r="E67">
        <v>7447.05</v>
      </c>
      <c r="F67">
        <v>6912</v>
      </c>
      <c r="G67">
        <v>213525.93</v>
      </c>
    </row>
    <row r="68" spans="2:7" x14ac:dyDescent="0.35">
      <c r="B68" s="2" t="s">
        <v>63</v>
      </c>
      <c r="C68">
        <v>534196.14</v>
      </c>
      <c r="D68">
        <v>26356.68</v>
      </c>
      <c r="E68">
        <v>20433.66</v>
      </c>
      <c r="F68">
        <v>6656</v>
      </c>
      <c r="G68">
        <v>587642.48</v>
      </c>
    </row>
    <row r="69" spans="2:7" x14ac:dyDescent="0.35">
      <c r="B69" s="2" t="s">
        <v>64</v>
      </c>
      <c r="C69">
        <v>231757.46</v>
      </c>
      <c r="D69">
        <v>6473.06</v>
      </c>
      <c r="E69">
        <v>8544.51</v>
      </c>
      <c r="F69">
        <v>1024</v>
      </c>
      <c r="G69">
        <v>247799.03</v>
      </c>
    </row>
    <row r="70" spans="2:7" x14ac:dyDescent="0.35">
      <c r="B70" s="2" t="s">
        <v>65</v>
      </c>
      <c r="C70">
        <v>15584</v>
      </c>
      <c r="E70">
        <v>209.04</v>
      </c>
      <c r="F70">
        <v>256</v>
      </c>
      <c r="G70">
        <v>16049.04</v>
      </c>
    </row>
    <row r="71" spans="2:7" x14ac:dyDescent="0.35">
      <c r="B71" s="2" t="s">
        <v>66</v>
      </c>
      <c r="C71">
        <v>15584</v>
      </c>
      <c r="D71">
        <v>1490.76</v>
      </c>
      <c r="E71">
        <v>208.63</v>
      </c>
      <c r="G71">
        <v>17283.39</v>
      </c>
    </row>
    <row r="72" spans="2:7" x14ac:dyDescent="0.35">
      <c r="B72" s="2" t="s">
        <v>67</v>
      </c>
      <c r="C72">
        <v>61938.61</v>
      </c>
      <c r="D72">
        <v>1594.53</v>
      </c>
      <c r="E72">
        <v>1384.89</v>
      </c>
      <c r="F72">
        <v>256</v>
      </c>
      <c r="G72">
        <v>65174.03</v>
      </c>
    </row>
    <row r="73" spans="2:7" x14ac:dyDescent="0.35">
      <c r="B73" s="2" t="s">
        <v>68</v>
      </c>
      <c r="C73">
        <v>39902.83</v>
      </c>
      <c r="D73">
        <v>655.81</v>
      </c>
      <c r="E73">
        <v>653.25</v>
      </c>
      <c r="F73">
        <v>256</v>
      </c>
      <c r="G73">
        <v>41467.89</v>
      </c>
    </row>
    <row r="74" spans="2:7" x14ac:dyDescent="0.35">
      <c r="B74" s="2" t="s">
        <v>69</v>
      </c>
      <c r="C74">
        <v>534375.36</v>
      </c>
      <c r="D74">
        <v>72731.94</v>
      </c>
      <c r="E74">
        <v>18813.599999999999</v>
      </c>
      <c r="F74">
        <v>10496</v>
      </c>
      <c r="G74">
        <v>636416.9</v>
      </c>
    </row>
    <row r="75" spans="2:7" x14ac:dyDescent="0.35">
      <c r="B75" s="2" t="s">
        <v>70</v>
      </c>
      <c r="C75">
        <v>167917.6</v>
      </c>
      <c r="D75">
        <v>28976.79</v>
      </c>
      <c r="E75">
        <v>8675.16</v>
      </c>
      <c r="F75">
        <v>5632</v>
      </c>
      <c r="G75">
        <v>211201.55</v>
      </c>
    </row>
    <row r="76" spans="2:7" x14ac:dyDescent="0.35">
      <c r="B76" s="2" t="s">
        <v>71</v>
      </c>
      <c r="C76">
        <v>383833.92</v>
      </c>
      <c r="D76">
        <v>8368.0499999999993</v>
      </c>
      <c r="E76">
        <v>12045.93</v>
      </c>
      <c r="F76">
        <v>3328</v>
      </c>
      <c r="G76">
        <v>407575.89999999997</v>
      </c>
    </row>
    <row r="77" spans="2:7" x14ac:dyDescent="0.35">
      <c r="B77" s="2" t="s">
        <v>72</v>
      </c>
      <c r="C77">
        <v>152918</v>
      </c>
      <c r="D77">
        <v>2160.09</v>
      </c>
      <c r="E77">
        <v>2822.04</v>
      </c>
      <c r="G77">
        <v>157900.13</v>
      </c>
    </row>
    <row r="78" spans="2:7" x14ac:dyDescent="0.35">
      <c r="B78" s="2" t="s">
        <v>73</v>
      </c>
      <c r="C78">
        <v>554673.52</v>
      </c>
      <c r="D78">
        <v>31758.48</v>
      </c>
      <c r="E78">
        <v>22001.46</v>
      </c>
      <c r="F78">
        <v>6144</v>
      </c>
      <c r="G78">
        <v>614577.46</v>
      </c>
    </row>
    <row r="79" spans="2:7" x14ac:dyDescent="0.35">
      <c r="B79" s="2" t="s">
        <v>74</v>
      </c>
      <c r="C79">
        <v>254720.48</v>
      </c>
      <c r="D79">
        <v>8294.83</v>
      </c>
      <c r="E79">
        <v>10634.91</v>
      </c>
      <c r="F79">
        <v>2304</v>
      </c>
      <c r="G79">
        <v>275954.22000000003</v>
      </c>
    </row>
    <row r="80" spans="2:7" x14ac:dyDescent="0.35">
      <c r="B80" s="2" t="s">
        <v>75</v>
      </c>
      <c r="C80">
        <v>11688</v>
      </c>
      <c r="D80">
        <v>1397.35</v>
      </c>
      <c r="E80">
        <v>313.56</v>
      </c>
      <c r="G80">
        <v>13398.91</v>
      </c>
    </row>
    <row r="81" spans="2:7" x14ac:dyDescent="0.35">
      <c r="B81" s="2" t="s">
        <v>76</v>
      </c>
      <c r="C81">
        <v>61143.82</v>
      </c>
      <c r="D81">
        <v>2504.59</v>
      </c>
      <c r="E81">
        <v>1463.28</v>
      </c>
      <c r="F81">
        <v>256</v>
      </c>
      <c r="G81">
        <v>65367.69</v>
      </c>
    </row>
    <row r="82" spans="2:7" x14ac:dyDescent="0.35">
      <c r="B82" s="2" t="s">
        <v>77</v>
      </c>
      <c r="C82">
        <v>38617.15</v>
      </c>
      <c r="D82">
        <v>2691.05</v>
      </c>
      <c r="E82">
        <v>757.77</v>
      </c>
      <c r="G82">
        <v>42065.97</v>
      </c>
    </row>
    <row r="83" spans="2:7" x14ac:dyDescent="0.35">
      <c r="B83" s="2" t="s">
        <v>78</v>
      </c>
      <c r="C83">
        <v>9740</v>
      </c>
      <c r="E83">
        <v>209.04</v>
      </c>
      <c r="G83">
        <v>9949.0400000000009</v>
      </c>
    </row>
    <row r="84" spans="2:7" x14ac:dyDescent="0.35">
      <c r="B84" s="2" t="s">
        <v>79</v>
      </c>
      <c r="C84">
        <v>74569.440000000002</v>
      </c>
      <c r="D84">
        <v>2126.88</v>
      </c>
      <c r="E84">
        <v>1620.06</v>
      </c>
      <c r="G84">
        <v>78316.38</v>
      </c>
    </row>
    <row r="85" spans="2:7" x14ac:dyDescent="0.35">
      <c r="B85" s="2" t="s">
        <v>80</v>
      </c>
      <c r="C85">
        <v>39271.68</v>
      </c>
      <c r="D85">
        <v>1465.77</v>
      </c>
      <c r="E85">
        <v>810.03</v>
      </c>
      <c r="G85">
        <v>41547.480000000003</v>
      </c>
    </row>
    <row r="86" spans="2:7" x14ac:dyDescent="0.35">
      <c r="B86" s="2" t="s">
        <v>81</v>
      </c>
      <c r="C86">
        <v>68024.160000000003</v>
      </c>
      <c r="D86">
        <v>2109.09</v>
      </c>
      <c r="E86">
        <v>286.38</v>
      </c>
      <c r="G86">
        <v>70419.63</v>
      </c>
    </row>
    <row r="87" spans="2:7" x14ac:dyDescent="0.35">
      <c r="B87" s="2" t="s">
        <v>82</v>
      </c>
      <c r="C87">
        <v>65530.720000000001</v>
      </c>
      <c r="D87">
        <v>2629.7</v>
      </c>
      <c r="E87">
        <v>1175.8499999999999</v>
      </c>
      <c r="G87">
        <v>69336.27</v>
      </c>
    </row>
    <row r="88" spans="2:7" x14ac:dyDescent="0.35">
      <c r="B88" s="2" t="s">
        <v>83</v>
      </c>
      <c r="C88">
        <v>34206.879999999997</v>
      </c>
      <c r="D88">
        <v>23.23</v>
      </c>
      <c r="E88">
        <v>444.21</v>
      </c>
      <c r="G88">
        <v>34674.32</v>
      </c>
    </row>
    <row r="89" spans="2:7" x14ac:dyDescent="0.35">
      <c r="B89" s="2" t="s">
        <v>84</v>
      </c>
      <c r="C89">
        <v>9740</v>
      </c>
      <c r="E89">
        <v>104.52</v>
      </c>
      <c r="G89">
        <v>9844.52</v>
      </c>
    </row>
    <row r="90" spans="2:7" x14ac:dyDescent="0.35">
      <c r="B90" s="2" t="s">
        <v>85</v>
      </c>
      <c r="C90">
        <v>166787.76</v>
      </c>
      <c r="D90">
        <v>5496.47</v>
      </c>
      <c r="E90">
        <v>4102.41</v>
      </c>
      <c r="F90">
        <v>512</v>
      </c>
      <c r="G90">
        <v>176898.64</v>
      </c>
    </row>
    <row r="91" spans="2:7" x14ac:dyDescent="0.35">
      <c r="B91" s="2" t="s">
        <v>86</v>
      </c>
      <c r="C91">
        <v>126230.39999999999</v>
      </c>
      <c r="D91">
        <v>2896.95</v>
      </c>
      <c r="E91">
        <v>4677.2700000000004</v>
      </c>
      <c r="F91">
        <v>512</v>
      </c>
      <c r="G91">
        <v>134316.62</v>
      </c>
    </row>
    <row r="92" spans="2:7" x14ac:dyDescent="0.35">
      <c r="B92" s="2" t="s">
        <v>87</v>
      </c>
      <c r="C92">
        <v>120776</v>
      </c>
      <c r="D92">
        <v>9816.14</v>
      </c>
      <c r="E92">
        <v>3477.94</v>
      </c>
      <c r="F92">
        <v>512</v>
      </c>
      <c r="G92">
        <v>134582.07999999999</v>
      </c>
    </row>
    <row r="93" spans="2:7" x14ac:dyDescent="0.35">
      <c r="B93" s="2" t="s">
        <v>88</v>
      </c>
      <c r="C93">
        <v>109088</v>
      </c>
      <c r="D93">
        <v>10452.89</v>
      </c>
      <c r="E93">
        <v>2828.71</v>
      </c>
      <c r="F93">
        <v>1536</v>
      </c>
      <c r="G93">
        <v>123905.60000000001</v>
      </c>
    </row>
    <row r="94" spans="2:7" x14ac:dyDescent="0.35">
      <c r="B94" s="2" t="s">
        <v>89</v>
      </c>
      <c r="C94">
        <v>1768316.48</v>
      </c>
      <c r="D94">
        <v>91945.36</v>
      </c>
      <c r="E94">
        <v>82178.850000000006</v>
      </c>
      <c r="F94">
        <v>30720</v>
      </c>
      <c r="G94">
        <v>1973160.69</v>
      </c>
    </row>
    <row r="95" spans="2:7" x14ac:dyDescent="0.35">
      <c r="B95" s="2" t="s">
        <v>90</v>
      </c>
      <c r="C95">
        <v>1733720</v>
      </c>
      <c r="D95">
        <v>68799.960000000006</v>
      </c>
      <c r="E95">
        <v>80480.399999999994</v>
      </c>
      <c r="F95">
        <v>23552</v>
      </c>
      <c r="G95">
        <v>1906552.3599999999</v>
      </c>
    </row>
    <row r="96" spans="2:7" x14ac:dyDescent="0.35">
      <c r="B96" s="2" t="s">
        <v>91</v>
      </c>
      <c r="C96">
        <v>995739.68</v>
      </c>
      <c r="D96">
        <v>97085.46</v>
      </c>
      <c r="E96">
        <v>9365.26</v>
      </c>
      <c r="F96">
        <v>22272</v>
      </c>
      <c r="G96">
        <v>1124462.4000000001</v>
      </c>
    </row>
    <row r="97" spans="2:7" x14ac:dyDescent="0.35">
      <c r="B97" s="2" t="s">
        <v>92</v>
      </c>
      <c r="C97">
        <v>394275.2</v>
      </c>
      <c r="D97">
        <v>43314.33</v>
      </c>
      <c r="E97">
        <v>5441.1</v>
      </c>
      <c r="F97">
        <v>9728</v>
      </c>
      <c r="G97">
        <v>452758.63</v>
      </c>
    </row>
    <row r="98" spans="2:7" x14ac:dyDescent="0.35">
      <c r="B98" s="2" t="s">
        <v>93</v>
      </c>
      <c r="C98">
        <v>76361.600000000006</v>
      </c>
      <c r="D98">
        <v>1793.49</v>
      </c>
      <c r="E98">
        <v>2508.48</v>
      </c>
      <c r="F98">
        <v>256</v>
      </c>
      <c r="G98">
        <v>80919.570000000007</v>
      </c>
    </row>
    <row r="99" spans="2:7" x14ac:dyDescent="0.35">
      <c r="B99" s="2" t="s">
        <v>94</v>
      </c>
      <c r="C99">
        <v>200955.68</v>
      </c>
      <c r="D99">
        <v>7177.98</v>
      </c>
      <c r="E99">
        <v>8805.81</v>
      </c>
      <c r="F99">
        <v>3072</v>
      </c>
      <c r="G99">
        <v>220011.47</v>
      </c>
    </row>
    <row r="100" spans="2:7" x14ac:dyDescent="0.35">
      <c r="B100" s="2" t="s">
        <v>95</v>
      </c>
      <c r="C100">
        <v>185060</v>
      </c>
      <c r="D100">
        <v>18210.439999999999</v>
      </c>
      <c r="E100">
        <v>7995.78</v>
      </c>
      <c r="F100">
        <v>1280</v>
      </c>
      <c r="G100">
        <v>212546.22</v>
      </c>
    </row>
    <row r="101" spans="2:7" x14ac:dyDescent="0.35">
      <c r="B101" s="2" t="s">
        <v>96</v>
      </c>
      <c r="C101">
        <v>124672</v>
      </c>
      <c r="D101">
        <v>7405.72</v>
      </c>
      <c r="E101">
        <v>5356.65</v>
      </c>
      <c r="F101">
        <v>1024</v>
      </c>
      <c r="G101">
        <v>138458.37</v>
      </c>
    </row>
    <row r="102" spans="2:7" x14ac:dyDescent="0.35">
      <c r="B102" s="2" t="s">
        <v>97</v>
      </c>
      <c r="C102">
        <v>140256</v>
      </c>
      <c r="D102">
        <v>23300.799999999999</v>
      </c>
      <c r="E102">
        <v>5069.22</v>
      </c>
      <c r="F102">
        <v>1024</v>
      </c>
      <c r="G102">
        <v>169650.02</v>
      </c>
    </row>
    <row r="103" spans="2:7" x14ac:dyDescent="0.35">
      <c r="B103" s="2" t="s">
        <v>98</v>
      </c>
      <c r="C103">
        <v>11298.4</v>
      </c>
      <c r="E103">
        <v>261.3</v>
      </c>
      <c r="G103">
        <v>11559.699999999999</v>
      </c>
    </row>
    <row r="104" spans="2:7" x14ac:dyDescent="0.35">
      <c r="B104" s="2" t="s">
        <v>99</v>
      </c>
      <c r="C104">
        <v>370992.7</v>
      </c>
      <c r="D104">
        <v>15888.64</v>
      </c>
      <c r="E104">
        <v>14449.89</v>
      </c>
      <c r="F104">
        <v>3584</v>
      </c>
      <c r="G104">
        <v>404915.23</v>
      </c>
    </row>
    <row r="105" spans="2:7" x14ac:dyDescent="0.35">
      <c r="B105" s="2" t="s">
        <v>100</v>
      </c>
      <c r="C105">
        <v>356250.24</v>
      </c>
      <c r="D105">
        <v>11073.61</v>
      </c>
      <c r="E105">
        <v>14910.21</v>
      </c>
      <c r="F105">
        <v>3840</v>
      </c>
      <c r="G105">
        <v>386074.06</v>
      </c>
    </row>
    <row r="106" spans="2:7" x14ac:dyDescent="0.35">
      <c r="B106" s="2" t="s">
        <v>101</v>
      </c>
      <c r="C106">
        <v>213812.48000000001</v>
      </c>
      <c r="D106">
        <v>5884.91</v>
      </c>
      <c r="E106">
        <v>9040.2900000000009</v>
      </c>
      <c r="F106">
        <v>1536</v>
      </c>
      <c r="G106">
        <v>230273.68000000002</v>
      </c>
    </row>
    <row r="107" spans="2:7" x14ac:dyDescent="0.35">
      <c r="B107" s="2" t="s">
        <v>102</v>
      </c>
      <c r="C107">
        <v>857532.98</v>
      </c>
      <c r="D107">
        <v>20759.349999999999</v>
      </c>
      <c r="E107">
        <v>35170.980000000003</v>
      </c>
      <c r="F107">
        <v>8704</v>
      </c>
      <c r="G107">
        <v>922167.30999999994</v>
      </c>
    </row>
    <row r="108" spans="2:7" x14ac:dyDescent="0.35">
      <c r="B108" s="2" t="s">
        <v>103</v>
      </c>
      <c r="C108">
        <v>413809.74</v>
      </c>
      <c r="D108">
        <v>7362.67</v>
      </c>
      <c r="E108">
        <v>17533.23</v>
      </c>
      <c r="F108">
        <v>2304</v>
      </c>
      <c r="G108">
        <v>441009.64</v>
      </c>
    </row>
    <row r="109" spans="2:7" x14ac:dyDescent="0.35">
      <c r="B109" s="2" t="s">
        <v>104</v>
      </c>
      <c r="C109">
        <v>506480</v>
      </c>
      <c r="D109">
        <v>66191.47</v>
      </c>
      <c r="E109">
        <v>17245.8</v>
      </c>
      <c r="F109">
        <v>6912</v>
      </c>
      <c r="G109">
        <v>596829.27</v>
      </c>
    </row>
    <row r="110" spans="2:7" x14ac:dyDescent="0.35">
      <c r="B110" s="2" t="s">
        <v>105</v>
      </c>
      <c r="C110">
        <v>102464.8</v>
      </c>
      <c r="D110">
        <v>17532.54</v>
      </c>
      <c r="E110">
        <v>4154.67</v>
      </c>
      <c r="F110">
        <v>1792</v>
      </c>
      <c r="G110">
        <v>125944.01000000001</v>
      </c>
    </row>
    <row r="111" spans="2:7" x14ac:dyDescent="0.35">
      <c r="B111" s="2" t="s">
        <v>106</v>
      </c>
      <c r="C111">
        <v>101296</v>
      </c>
      <c r="D111">
        <v>3481.81</v>
      </c>
      <c r="E111">
        <v>2665.26</v>
      </c>
      <c r="G111">
        <v>107443.07</v>
      </c>
    </row>
    <row r="112" spans="2:7" x14ac:dyDescent="0.35">
      <c r="B112" s="2" t="s">
        <v>107</v>
      </c>
      <c r="C112">
        <v>298269.96999999997</v>
      </c>
      <c r="D112">
        <v>7421.75</v>
      </c>
      <c r="E112">
        <v>12829.83</v>
      </c>
      <c r="F112">
        <v>1280</v>
      </c>
      <c r="G112">
        <v>319801.55</v>
      </c>
    </row>
    <row r="113" spans="2:7" x14ac:dyDescent="0.35">
      <c r="B113" s="2" t="s">
        <v>108</v>
      </c>
      <c r="C113">
        <v>173761.6</v>
      </c>
      <c r="D113">
        <v>3470.45</v>
      </c>
      <c r="E113">
        <v>6950.58</v>
      </c>
      <c r="F113">
        <v>2048</v>
      </c>
      <c r="G113">
        <v>186230.63</v>
      </c>
    </row>
    <row r="114" spans="2:7" x14ac:dyDescent="0.35">
      <c r="B114" s="2" t="s">
        <v>109</v>
      </c>
      <c r="C114">
        <v>2749944.85</v>
      </c>
      <c r="D114">
        <v>79080.03</v>
      </c>
      <c r="E114">
        <v>127906.35</v>
      </c>
      <c r="F114">
        <v>33024</v>
      </c>
      <c r="G114">
        <v>2989955.23</v>
      </c>
    </row>
    <row r="115" spans="2:7" x14ac:dyDescent="0.35">
      <c r="B115" s="2" t="s">
        <v>110</v>
      </c>
      <c r="C115">
        <v>1520367.25</v>
      </c>
      <c r="D115">
        <v>23303.96</v>
      </c>
      <c r="E115">
        <v>76639.289999999994</v>
      </c>
      <c r="F115">
        <v>15872</v>
      </c>
      <c r="G115">
        <v>1636182.5</v>
      </c>
    </row>
    <row r="116" spans="2:7" x14ac:dyDescent="0.35">
      <c r="B116" s="2" t="s">
        <v>111</v>
      </c>
      <c r="C116">
        <v>53453.120000000003</v>
      </c>
      <c r="D116">
        <v>2236.33</v>
      </c>
      <c r="E116">
        <v>1175.8499999999999</v>
      </c>
      <c r="F116">
        <v>256</v>
      </c>
      <c r="G116">
        <v>57121.3</v>
      </c>
    </row>
    <row r="117" spans="2:7" x14ac:dyDescent="0.35">
      <c r="B117" s="2" t="s">
        <v>112</v>
      </c>
      <c r="C117">
        <v>19324.16</v>
      </c>
      <c r="E117">
        <v>209.04</v>
      </c>
      <c r="G117">
        <v>19533.2</v>
      </c>
    </row>
    <row r="118" spans="2:7" x14ac:dyDescent="0.35">
      <c r="B118" s="2" t="s">
        <v>113</v>
      </c>
      <c r="C118">
        <v>17532</v>
      </c>
      <c r="E118">
        <v>15.36</v>
      </c>
      <c r="G118">
        <v>17547.36</v>
      </c>
    </row>
    <row r="119" spans="2:7" x14ac:dyDescent="0.35">
      <c r="B119" s="2" t="s">
        <v>114</v>
      </c>
      <c r="C119">
        <v>17532</v>
      </c>
      <c r="E119">
        <v>548.73</v>
      </c>
      <c r="G119">
        <v>18080.73</v>
      </c>
    </row>
    <row r="120" spans="2:7" x14ac:dyDescent="0.35">
      <c r="B120" s="2" t="s">
        <v>115</v>
      </c>
      <c r="C120">
        <v>341601.28000000003</v>
      </c>
      <c r="D120">
        <v>10416.030000000001</v>
      </c>
      <c r="E120">
        <v>14476.02</v>
      </c>
      <c r="F120">
        <v>2816</v>
      </c>
      <c r="G120">
        <v>369309.33</v>
      </c>
    </row>
    <row r="121" spans="2:7" x14ac:dyDescent="0.35">
      <c r="B121" s="2" t="s">
        <v>116</v>
      </c>
      <c r="C121">
        <v>142593.60000000001</v>
      </c>
      <c r="D121">
        <v>4998.46</v>
      </c>
      <c r="E121">
        <v>6715.41</v>
      </c>
      <c r="F121">
        <v>1024</v>
      </c>
      <c r="G121">
        <v>155331.47</v>
      </c>
    </row>
    <row r="122" spans="2:7" x14ac:dyDescent="0.35">
      <c r="B122" s="2" t="s">
        <v>117</v>
      </c>
      <c r="C122">
        <v>18209.900000000001</v>
      </c>
      <c r="E122">
        <v>444.21</v>
      </c>
      <c r="G122">
        <v>18654.11</v>
      </c>
    </row>
    <row r="123" spans="2:7" x14ac:dyDescent="0.35">
      <c r="B123" s="2" t="s">
        <v>118</v>
      </c>
      <c r="C123">
        <v>423884.79999999999</v>
      </c>
      <c r="D123">
        <v>6178.67</v>
      </c>
      <c r="E123">
        <v>18369.39</v>
      </c>
      <c r="F123">
        <v>2560</v>
      </c>
      <c r="G123">
        <v>450992.86</v>
      </c>
    </row>
    <row r="124" spans="2:7" x14ac:dyDescent="0.35">
      <c r="B124" s="2" t="s">
        <v>119</v>
      </c>
      <c r="C124">
        <v>109088</v>
      </c>
      <c r="D124">
        <v>2022.61</v>
      </c>
      <c r="E124">
        <v>3553.68</v>
      </c>
      <c r="F124">
        <v>1280</v>
      </c>
      <c r="G124">
        <v>115944.29</v>
      </c>
    </row>
    <row r="125" spans="2:7" x14ac:dyDescent="0.35">
      <c r="B125" s="2" t="s">
        <v>120</v>
      </c>
      <c r="C125">
        <v>146879.20000000001</v>
      </c>
      <c r="D125">
        <v>791.52</v>
      </c>
      <c r="E125">
        <v>5957.64</v>
      </c>
      <c r="F125">
        <v>1024</v>
      </c>
      <c r="G125">
        <v>154652.36000000002</v>
      </c>
    </row>
    <row r="126" spans="2:7" x14ac:dyDescent="0.35">
      <c r="B126" s="2" t="s">
        <v>121</v>
      </c>
      <c r="C126">
        <v>47141.599999999999</v>
      </c>
      <c r="D126">
        <v>1795.38</v>
      </c>
      <c r="E126">
        <v>1724.58</v>
      </c>
      <c r="F126">
        <v>256</v>
      </c>
      <c r="G126">
        <v>50917.56</v>
      </c>
    </row>
    <row r="127" spans="2:7" x14ac:dyDescent="0.35">
      <c r="B127" s="2" t="s">
        <v>122</v>
      </c>
      <c r="C127">
        <v>1302861.3600000001</v>
      </c>
      <c r="D127">
        <v>47195.18</v>
      </c>
      <c r="E127">
        <v>60699.99</v>
      </c>
      <c r="F127">
        <v>17152</v>
      </c>
      <c r="G127">
        <v>1427908.53</v>
      </c>
    </row>
    <row r="128" spans="2:7" x14ac:dyDescent="0.35">
      <c r="B128" s="2" t="s">
        <v>123</v>
      </c>
      <c r="C128">
        <v>511848.69</v>
      </c>
      <c r="D128">
        <v>17619.52</v>
      </c>
      <c r="E128">
        <v>25267.71</v>
      </c>
      <c r="F128">
        <v>9216</v>
      </c>
      <c r="G128">
        <v>563951.92000000004</v>
      </c>
    </row>
    <row r="129" spans="2:7" x14ac:dyDescent="0.35">
      <c r="B129" s="2" t="s">
        <v>124</v>
      </c>
      <c r="C129">
        <v>9740</v>
      </c>
      <c r="D129">
        <v>318.76</v>
      </c>
      <c r="E129">
        <v>235.17</v>
      </c>
      <c r="G129">
        <v>10293.93</v>
      </c>
    </row>
    <row r="130" spans="2:7" x14ac:dyDescent="0.35">
      <c r="B130" s="2" t="s">
        <v>125</v>
      </c>
      <c r="C130">
        <v>195267.52</v>
      </c>
      <c r="D130">
        <v>9219.41</v>
      </c>
      <c r="E130">
        <v>7290.27</v>
      </c>
      <c r="F130">
        <v>512</v>
      </c>
      <c r="G130">
        <v>212289.19999999998</v>
      </c>
    </row>
    <row r="131" spans="2:7" x14ac:dyDescent="0.35">
      <c r="B131" s="2" t="s">
        <v>126</v>
      </c>
      <c r="C131">
        <v>105363.42</v>
      </c>
      <c r="D131">
        <v>2485.66</v>
      </c>
      <c r="E131">
        <v>4024.02</v>
      </c>
      <c r="F131">
        <v>512</v>
      </c>
      <c r="G131">
        <v>112385.1</v>
      </c>
    </row>
    <row r="132" spans="2:7" x14ac:dyDescent="0.35">
      <c r="B132" s="2" t="s">
        <v>127</v>
      </c>
      <c r="C132">
        <v>88423.62</v>
      </c>
      <c r="D132">
        <v>3640.88</v>
      </c>
      <c r="E132">
        <v>2795.91</v>
      </c>
      <c r="F132">
        <v>768</v>
      </c>
      <c r="G132">
        <v>95628.409999999989</v>
      </c>
    </row>
    <row r="133" spans="2:7" x14ac:dyDescent="0.35">
      <c r="B133" s="2" t="s">
        <v>128</v>
      </c>
      <c r="C133">
        <v>59647.76</v>
      </c>
      <c r="D133">
        <v>2255.7800000000002</v>
      </c>
      <c r="E133">
        <v>1672.32</v>
      </c>
      <c r="F133">
        <v>256</v>
      </c>
      <c r="G133">
        <v>63831.86</v>
      </c>
    </row>
    <row r="134" spans="2:7" x14ac:dyDescent="0.35">
      <c r="B134" s="2" t="s">
        <v>129</v>
      </c>
      <c r="C134">
        <v>5064.8</v>
      </c>
      <c r="D134">
        <v>1369.45</v>
      </c>
      <c r="E134">
        <v>156.78</v>
      </c>
      <c r="G134">
        <v>6591.0300000000007</v>
      </c>
    </row>
    <row r="135" spans="2:7" x14ac:dyDescent="0.35">
      <c r="B135" s="2" t="s">
        <v>130</v>
      </c>
      <c r="C135">
        <v>5064.8</v>
      </c>
      <c r="D135">
        <v>1661.57</v>
      </c>
      <c r="G135">
        <v>6726.37</v>
      </c>
    </row>
    <row r="136" spans="2:7" x14ac:dyDescent="0.35">
      <c r="B136" s="2" t="s">
        <v>131</v>
      </c>
      <c r="C136">
        <v>11688</v>
      </c>
      <c r="D136">
        <v>1805.86</v>
      </c>
      <c r="E136">
        <v>287.43</v>
      </c>
      <c r="G136">
        <v>13781.29</v>
      </c>
    </row>
    <row r="137" spans="2:7" x14ac:dyDescent="0.35">
      <c r="B137" s="2" t="s">
        <v>132</v>
      </c>
      <c r="C137">
        <v>5064.8</v>
      </c>
      <c r="E137">
        <v>100</v>
      </c>
      <c r="G137">
        <v>5164.8</v>
      </c>
    </row>
    <row r="138" spans="2:7" x14ac:dyDescent="0.35">
      <c r="B138" s="2" t="s">
        <v>133</v>
      </c>
      <c r="C138">
        <v>1011261.34</v>
      </c>
      <c r="D138">
        <v>148907.20000000001</v>
      </c>
      <c r="E138">
        <v>34883.550000000003</v>
      </c>
      <c r="F138">
        <v>302848</v>
      </c>
      <c r="G138">
        <v>1497900.0899999999</v>
      </c>
    </row>
    <row r="139" spans="2:7" x14ac:dyDescent="0.35">
      <c r="B139" s="2" t="s">
        <v>134</v>
      </c>
      <c r="C139">
        <v>390480.5</v>
      </c>
      <c r="D139">
        <v>57435.62</v>
      </c>
      <c r="E139">
        <v>18369.39</v>
      </c>
      <c r="F139">
        <v>170752</v>
      </c>
      <c r="G139">
        <v>637037.51</v>
      </c>
    </row>
    <row r="140" spans="2:7" x14ac:dyDescent="0.35">
      <c r="B140" s="2" t="s">
        <v>135</v>
      </c>
      <c r="C140">
        <v>375418.56</v>
      </c>
      <c r="D140">
        <v>29894.799999999999</v>
      </c>
      <c r="E140">
        <v>14240.85</v>
      </c>
      <c r="F140">
        <v>58368</v>
      </c>
      <c r="G140">
        <v>477922.21</v>
      </c>
    </row>
    <row r="141" spans="2:7" x14ac:dyDescent="0.35">
      <c r="B141" s="2" t="s">
        <v>136</v>
      </c>
      <c r="C141">
        <v>158255.51999999999</v>
      </c>
      <c r="D141">
        <v>8482.17</v>
      </c>
      <c r="E141">
        <v>5016.96</v>
      </c>
      <c r="F141">
        <v>23296</v>
      </c>
      <c r="G141">
        <v>195050.65</v>
      </c>
    </row>
    <row r="142" spans="2:7" x14ac:dyDescent="0.35">
      <c r="B142" s="2" t="s">
        <v>137</v>
      </c>
      <c r="C142">
        <v>50725.919999999998</v>
      </c>
      <c r="D142">
        <v>6553.35</v>
      </c>
      <c r="E142">
        <v>1201.98</v>
      </c>
      <c r="F142">
        <v>7936</v>
      </c>
      <c r="G142">
        <v>66417.25</v>
      </c>
    </row>
    <row r="143" spans="2:7" x14ac:dyDescent="0.35">
      <c r="B143" s="2" t="s">
        <v>138</v>
      </c>
      <c r="C143">
        <v>85673.04</v>
      </c>
      <c r="D143">
        <v>3763.71</v>
      </c>
      <c r="E143">
        <v>1672.32</v>
      </c>
      <c r="F143">
        <v>256</v>
      </c>
      <c r="G143">
        <v>91365.069999999992</v>
      </c>
    </row>
    <row r="144" spans="2:7" x14ac:dyDescent="0.35">
      <c r="B144" s="2" t="s">
        <v>139</v>
      </c>
      <c r="C144">
        <v>128178.4</v>
      </c>
      <c r="D144">
        <v>3742.75</v>
      </c>
      <c r="E144">
        <v>1847.28</v>
      </c>
      <c r="G144">
        <v>133768.43</v>
      </c>
    </row>
    <row r="145" spans="2:7" x14ac:dyDescent="0.35">
      <c r="B145" s="2" t="s">
        <v>140</v>
      </c>
      <c r="C145">
        <v>144853.28</v>
      </c>
      <c r="D145">
        <v>11754.42</v>
      </c>
      <c r="E145">
        <v>4703.3999999999996</v>
      </c>
      <c r="F145">
        <v>768</v>
      </c>
      <c r="G145">
        <v>162079.1</v>
      </c>
    </row>
    <row r="146" spans="2:7" x14ac:dyDescent="0.35">
      <c r="B146" s="2" t="s">
        <v>141</v>
      </c>
      <c r="C146">
        <v>16363.2</v>
      </c>
      <c r="D146">
        <v>2005.57</v>
      </c>
      <c r="E146">
        <v>600.99</v>
      </c>
      <c r="G146">
        <v>18969.760000000002</v>
      </c>
    </row>
    <row r="147" spans="2:7" x14ac:dyDescent="0.35">
      <c r="B147" s="2" t="s">
        <v>142</v>
      </c>
      <c r="C147">
        <v>100462.26</v>
      </c>
      <c r="D147">
        <v>7483.86</v>
      </c>
      <c r="E147">
        <v>939.08</v>
      </c>
      <c r="F147">
        <v>512</v>
      </c>
      <c r="G147">
        <v>109397.2</v>
      </c>
    </row>
    <row r="148" spans="2:7" x14ac:dyDescent="0.35">
      <c r="B148" s="2" t="s">
        <v>143</v>
      </c>
      <c r="C148">
        <v>70961.740000000005</v>
      </c>
      <c r="D148">
        <v>4249.2299999999996</v>
      </c>
      <c r="G148">
        <v>75210.97</v>
      </c>
    </row>
    <row r="149" spans="2:7" x14ac:dyDescent="0.35">
      <c r="B149" s="2" t="s">
        <v>144</v>
      </c>
      <c r="C149">
        <v>15584</v>
      </c>
      <c r="D149">
        <v>1053.22</v>
      </c>
      <c r="E149">
        <v>261.3</v>
      </c>
      <c r="F149">
        <v>256</v>
      </c>
      <c r="G149">
        <v>17154.52</v>
      </c>
    </row>
    <row r="150" spans="2:7" x14ac:dyDescent="0.35">
      <c r="B150" s="2" t="s">
        <v>145</v>
      </c>
      <c r="C150">
        <v>211552.8</v>
      </c>
      <c r="D150">
        <v>31518.5</v>
      </c>
      <c r="E150">
        <v>8178.69</v>
      </c>
      <c r="F150">
        <v>77056</v>
      </c>
      <c r="G150">
        <v>328305.99</v>
      </c>
    </row>
    <row r="151" spans="2:7" x14ac:dyDescent="0.35">
      <c r="B151" s="2" t="s">
        <v>146</v>
      </c>
      <c r="C151">
        <v>115711.2</v>
      </c>
      <c r="D151">
        <v>10129.34</v>
      </c>
      <c r="E151">
        <v>2508.48</v>
      </c>
      <c r="F151">
        <v>23552</v>
      </c>
      <c r="G151">
        <v>151901.01999999999</v>
      </c>
    </row>
    <row r="152" spans="2:7" x14ac:dyDescent="0.35">
      <c r="B152" s="2" t="s">
        <v>147</v>
      </c>
      <c r="C152">
        <v>708370.72</v>
      </c>
      <c r="D152">
        <v>99473.41</v>
      </c>
      <c r="E152">
        <v>34230.300000000003</v>
      </c>
      <c r="F152">
        <v>84224</v>
      </c>
      <c r="G152">
        <v>926298.42999999993</v>
      </c>
    </row>
    <row r="153" spans="2:7" x14ac:dyDescent="0.35">
      <c r="B153" s="2" t="s">
        <v>148</v>
      </c>
      <c r="C153">
        <v>316433.12</v>
      </c>
      <c r="D153">
        <v>32362.28</v>
      </c>
      <c r="E153">
        <v>14162.46</v>
      </c>
      <c r="F153">
        <v>29952</v>
      </c>
      <c r="G153">
        <v>392909.86</v>
      </c>
    </row>
    <row r="154" spans="2:7" x14ac:dyDescent="0.35">
      <c r="B154" s="2" t="s">
        <v>149</v>
      </c>
      <c r="C154">
        <v>23376</v>
      </c>
      <c r="D154">
        <v>977.09</v>
      </c>
      <c r="E154">
        <v>548.73</v>
      </c>
      <c r="F154">
        <v>768</v>
      </c>
      <c r="G154">
        <v>25669.82</v>
      </c>
    </row>
    <row r="155" spans="2:7" x14ac:dyDescent="0.35">
      <c r="B155" s="2" t="s">
        <v>150</v>
      </c>
      <c r="C155">
        <v>261811.20000000001</v>
      </c>
      <c r="D155">
        <v>4124.12</v>
      </c>
      <c r="E155">
        <v>10373.61</v>
      </c>
      <c r="F155">
        <v>1536</v>
      </c>
      <c r="G155">
        <v>277844.93</v>
      </c>
    </row>
    <row r="156" spans="2:7" x14ac:dyDescent="0.35">
      <c r="B156" s="2" t="s">
        <v>151</v>
      </c>
      <c r="C156">
        <v>241427.33</v>
      </c>
      <c r="D156">
        <v>16485</v>
      </c>
      <c r="F156">
        <v>3584</v>
      </c>
      <c r="G156">
        <v>261496.33</v>
      </c>
    </row>
    <row r="157" spans="2:7" x14ac:dyDescent="0.35">
      <c r="B157" s="2" t="s">
        <v>152</v>
      </c>
      <c r="C157">
        <v>91400.16</v>
      </c>
      <c r="D157">
        <v>6320.56</v>
      </c>
      <c r="E157">
        <v>4520.49</v>
      </c>
      <c r="F157">
        <v>1536</v>
      </c>
      <c r="G157">
        <v>103777.21</v>
      </c>
    </row>
    <row r="158" spans="2:7" x14ac:dyDescent="0.35">
      <c r="B158" s="2" t="s">
        <v>153</v>
      </c>
      <c r="E158">
        <v>209.04</v>
      </c>
      <c r="G158">
        <v>209.04</v>
      </c>
    </row>
    <row r="159" spans="2:7" x14ac:dyDescent="0.35">
      <c r="B159" s="2" t="s">
        <v>154</v>
      </c>
      <c r="C159">
        <v>133048.4</v>
      </c>
      <c r="D159">
        <v>9766.15</v>
      </c>
      <c r="E159">
        <v>6062.16</v>
      </c>
      <c r="F159">
        <v>4096</v>
      </c>
      <c r="G159">
        <v>152972.71</v>
      </c>
    </row>
    <row r="160" spans="2:7" x14ac:dyDescent="0.35">
      <c r="B160" s="2" t="s">
        <v>155</v>
      </c>
      <c r="C160">
        <v>202592</v>
      </c>
      <c r="D160">
        <v>4287.1000000000004</v>
      </c>
      <c r="E160">
        <v>8805.81</v>
      </c>
      <c r="F160">
        <v>2048</v>
      </c>
      <c r="G160">
        <v>217732.91</v>
      </c>
    </row>
    <row r="161" spans="2:7" x14ac:dyDescent="0.35">
      <c r="B161" s="2" t="s">
        <v>156</v>
      </c>
      <c r="C161">
        <v>41609.279999999999</v>
      </c>
      <c r="D161">
        <v>2369.27</v>
      </c>
      <c r="E161">
        <v>1123.5899999999999</v>
      </c>
      <c r="F161">
        <v>768</v>
      </c>
      <c r="G161">
        <v>45870.14</v>
      </c>
    </row>
    <row r="162" spans="2:7" x14ac:dyDescent="0.35">
      <c r="B162" s="2" t="s">
        <v>157</v>
      </c>
      <c r="C162">
        <v>308952.8</v>
      </c>
      <c r="D162">
        <v>1931.34</v>
      </c>
      <c r="E162">
        <v>13378.56</v>
      </c>
      <c r="F162">
        <v>2816</v>
      </c>
      <c r="G162">
        <v>327078.7</v>
      </c>
    </row>
    <row r="163" spans="2:7" x14ac:dyDescent="0.35">
      <c r="B163" s="2" t="s">
        <v>158</v>
      </c>
      <c r="C163">
        <v>130126.39999999999</v>
      </c>
      <c r="D163">
        <v>3000.34</v>
      </c>
      <c r="E163">
        <v>1811.54</v>
      </c>
      <c r="F163">
        <v>768</v>
      </c>
      <c r="G163">
        <v>135706.28</v>
      </c>
    </row>
    <row r="164" spans="2:7" x14ac:dyDescent="0.35">
      <c r="B164" s="2" t="s">
        <v>159</v>
      </c>
      <c r="C164">
        <v>132464</v>
      </c>
      <c r="D164">
        <v>4903.78</v>
      </c>
      <c r="E164">
        <v>3475.29</v>
      </c>
      <c r="F164">
        <v>1024</v>
      </c>
      <c r="G164">
        <v>141867.07</v>
      </c>
    </row>
    <row r="165" spans="2:7" x14ac:dyDescent="0.35">
      <c r="B165" s="2" t="s">
        <v>160</v>
      </c>
      <c r="C165">
        <v>97400</v>
      </c>
      <c r="D165">
        <v>3429.05</v>
      </c>
      <c r="E165">
        <v>1149.72</v>
      </c>
      <c r="G165">
        <v>101978.77</v>
      </c>
    </row>
    <row r="166" spans="2:7" x14ac:dyDescent="0.35">
      <c r="B166" s="2" t="s">
        <v>161</v>
      </c>
      <c r="C166">
        <v>242876.64</v>
      </c>
      <c r="D166">
        <v>29306.9</v>
      </c>
      <c r="E166">
        <v>7055.1</v>
      </c>
      <c r="F166">
        <v>50176</v>
      </c>
      <c r="G166">
        <v>329414.64</v>
      </c>
    </row>
    <row r="167" spans="2:7" x14ac:dyDescent="0.35">
      <c r="B167" s="2" t="s">
        <v>162</v>
      </c>
      <c r="C167">
        <v>112828.16</v>
      </c>
      <c r="D167">
        <v>14734.94</v>
      </c>
      <c r="E167">
        <v>3423.03</v>
      </c>
      <c r="F167">
        <v>20224</v>
      </c>
      <c r="G167">
        <v>151210.13</v>
      </c>
    </row>
    <row r="168" spans="2:7" x14ac:dyDescent="0.35">
      <c r="B168" s="2" t="s">
        <v>163</v>
      </c>
      <c r="C168">
        <v>704747.44</v>
      </c>
      <c r="D168">
        <v>58736.639999999999</v>
      </c>
      <c r="E168">
        <v>28769.13</v>
      </c>
      <c r="F168">
        <v>100352</v>
      </c>
      <c r="G168">
        <v>892605.21</v>
      </c>
    </row>
    <row r="169" spans="2:7" x14ac:dyDescent="0.35">
      <c r="B169" s="2" t="s">
        <v>164</v>
      </c>
      <c r="C169">
        <v>343276.56</v>
      </c>
      <c r="D169">
        <v>20165.39</v>
      </c>
      <c r="E169">
        <v>14084.07</v>
      </c>
      <c r="F169">
        <v>50944</v>
      </c>
      <c r="G169">
        <v>428470.02</v>
      </c>
    </row>
    <row r="170" spans="2:7" x14ac:dyDescent="0.35">
      <c r="B170" s="2" t="s">
        <v>165</v>
      </c>
      <c r="C170">
        <v>379470.4</v>
      </c>
      <c r="D170">
        <v>47849.99</v>
      </c>
      <c r="E170">
        <v>12568.53</v>
      </c>
      <c r="F170">
        <v>65536</v>
      </c>
      <c r="G170">
        <v>505424.92000000004</v>
      </c>
    </row>
    <row r="171" spans="2:7" x14ac:dyDescent="0.35">
      <c r="B171" s="2" t="s">
        <v>166</v>
      </c>
      <c r="C171">
        <v>31168</v>
      </c>
      <c r="D171">
        <v>3359.61</v>
      </c>
      <c r="E171">
        <v>1019.07</v>
      </c>
      <c r="F171">
        <v>1536</v>
      </c>
      <c r="G171">
        <v>37082.68</v>
      </c>
    </row>
    <row r="172" spans="2:7" x14ac:dyDescent="0.35">
      <c r="B172" s="2" t="s">
        <v>167</v>
      </c>
      <c r="C172">
        <v>15584</v>
      </c>
      <c r="D172">
        <v>1704.23</v>
      </c>
      <c r="E172">
        <v>209.04</v>
      </c>
      <c r="G172">
        <v>17497.27</v>
      </c>
    </row>
    <row r="173" spans="2:7" x14ac:dyDescent="0.35">
      <c r="B173" s="2" t="s">
        <v>168</v>
      </c>
      <c r="C173">
        <v>3007634.08</v>
      </c>
      <c r="D173">
        <v>148461.70000000001</v>
      </c>
      <c r="E173">
        <v>139664.85</v>
      </c>
      <c r="F173">
        <v>86528</v>
      </c>
      <c r="G173">
        <v>3382288.63</v>
      </c>
    </row>
    <row r="174" spans="2:7" x14ac:dyDescent="0.35">
      <c r="B174" s="2" t="s">
        <v>169</v>
      </c>
      <c r="C174">
        <v>1354311.94</v>
      </c>
      <c r="D174">
        <v>63555.71</v>
      </c>
      <c r="E174">
        <v>66553.11</v>
      </c>
      <c r="F174">
        <v>33024</v>
      </c>
      <c r="G174">
        <v>1517444.76</v>
      </c>
    </row>
    <row r="175" spans="2:7" x14ac:dyDescent="0.35">
      <c r="B175" s="2" t="s">
        <v>170</v>
      </c>
      <c r="C175">
        <v>30778.400000000001</v>
      </c>
      <c r="D175">
        <v>6148.25</v>
      </c>
      <c r="E175">
        <v>1149.52</v>
      </c>
      <c r="G175">
        <v>38076.17</v>
      </c>
    </row>
    <row r="176" spans="2:7" x14ac:dyDescent="0.35">
      <c r="B176" s="2" t="s">
        <v>171</v>
      </c>
      <c r="C176">
        <v>11688</v>
      </c>
      <c r="D176">
        <v>1616.37</v>
      </c>
      <c r="E176">
        <v>261.3</v>
      </c>
      <c r="G176">
        <v>13565.67</v>
      </c>
    </row>
    <row r="177" spans="2:7" x14ac:dyDescent="0.35">
      <c r="B177" s="2" t="s">
        <v>172</v>
      </c>
      <c r="C177">
        <v>7792</v>
      </c>
      <c r="D177">
        <v>1700.2</v>
      </c>
      <c r="G177">
        <v>9492.2000000000007</v>
      </c>
    </row>
    <row r="178" spans="2:7" x14ac:dyDescent="0.35">
      <c r="B178" s="2" t="s">
        <v>173</v>
      </c>
      <c r="C178">
        <v>97509.09</v>
      </c>
      <c r="D178">
        <v>3969.73</v>
      </c>
      <c r="E178">
        <v>2900.43</v>
      </c>
      <c r="F178">
        <v>3072</v>
      </c>
      <c r="G178">
        <v>107451.25</v>
      </c>
    </row>
    <row r="179" spans="2:7" x14ac:dyDescent="0.35">
      <c r="B179" s="2" t="s">
        <v>174</v>
      </c>
      <c r="C179">
        <v>47422.11</v>
      </c>
      <c r="D179">
        <v>1490.13</v>
      </c>
      <c r="E179">
        <v>862.29</v>
      </c>
      <c r="F179">
        <v>256</v>
      </c>
      <c r="G179">
        <v>50030.53</v>
      </c>
    </row>
    <row r="180" spans="2:7" x14ac:dyDescent="0.35">
      <c r="B180" s="2" t="s">
        <v>175</v>
      </c>
      <c r="C180">
        <v>160748.96</v>
      </c>
      <c r="D180">
        <v>28085.79</v>
      </c>
      <c r="E180">
        <v>6480.24</v>
      </c>
      <c r="F180">
        <v>2048</v>
      </c>
      <c r="G180">
        <v>197362.99</v>
      </c>
    </row>
    <row r="181" spans="2:7" x14ac:dyDescent="0.35">
      <c r="B181" s="2" t="s">
        <v>176</v>
      </c>
      <c r="C181">
        <v>93348.160000000003</v>
      </c>
      <c r="D181">
        <v>12799.94</v>
      </c>
      <c r="E181">
        <v>3527.35</v>
      </c>
      <c r="F181">
        <v>256</v>
      </c>
      <c r="G181">
        <v>109931.45000000001</v>
      </c>
    </row>
    <row r="182" spans="2:7" x14ac:dyDescent="0.35">
      <c r="B182" s="2" t="s">
        <v>177</v>
      </c>
      <c r="C182">
        <v>673150.88</v>
      </c>
      <c r="D182">
        <v>60737.79</v>
      </c>
      <c r="E182">
        <v>31329.87</v>
      </c>
      <c r="F182">
        <v>12032</v>
      </c>
      <c r="G182">
        <v>777250.54</v>
      </c>
    </row>
    <row r="183" spans="2:7" x14ac:dyDescent="0.35">
      <c r="B183" s="2" t="s">
        <v>178</v>
      </c>
      <c r="C183">
        <v>290454.59000000003</v>
      </c>
      <c r="D183">
        <v>34450.79</v>
      </c>
      <c r="E183">
        <v>13587.6</v>
      </c>
      <c r="F183">
        <v>5120</v>
      </c>
      <c r="G183">
        <v>343612.98000000004</v>
      </c>
    </row>
    <row r="184" spans="2:7" x14ac:dyDescent="0.35">
      <c r="B184" s="2" t="s">
        <v>179</v>
      </c>
      <c r="C184">
        <v>180104.29</v>
      </c>
      <c r="D184">
        <v>17459.95</v>
      </c>
      <c r="E184">
        <v>7264.14</v>
      </c>
      <c r="F184">
        <v>3072</v>
      </c>
      <c r="G184">
        <v>207900.38</v>
      </c>
    </row>
    <row r="185" spans="2:7" x14ac:dyDescent="0.35">
      <c r="B185" s="2" t="s">
        <v>180</v>
      </c>
      <c r="C185">
        <v>31168</v>
      </c>
      <c r="D185">
        <v>3883</v>
      </c>
      <c r="E185">
        <v>1750.71</v>
      </c>
      <c r="F185">
        <v>256</v>
      </c>
      <c r="G185">
        <v>37057.71</v>
      </c>
    </row>
    <row r="186" spans="2:7" x14ac:dyDescent="0.35">
      <c r="B186" s="2" t="s">
        <v>181</v>
      </c>
      <c r="C186">
        <v>23376</v>
      </c>
      <c r="D186">
        <v>4578.58</v>
      </c>
      <c r="E186">
        <v>496.47</v>
      </c>
      <c r="G186">
        <v>28451.05</v>
      </c>
    </row>
    <row r="187" spans="2:7" x14ac:dyDescent="0.35">
      <c r="B187" s="2" t="s">
        <v>182</v>
      </c>
      <c r="C187">
        <v>15584</v>
      </c>
      <c r="D187">
        <v>1833.38</v>
      </c>
      <c r="E187">
        <v>235.17</v>
      </c>
      <c r="G187">
        <v>17652.55</v>
      </c>
    </row>
    <row r="188" spans="2:7" x14ac:dyDescent="0.35">
      <c r="B188" s="2" t="s">
        <v>183</v>
      </c>
      <c r="C188">
        <v>11688</v>
      </c>
      <c r="D188">
        <v>1794.24</v>
      </c>
      <c r="E188">
        <v>470.34</v>
      </c>
      <c r="G188">
        <v>13952.58</v>
      </c>
    </row>
    <row r="189" spans="2:7" x14ac:dyDescent="0.35">
      <c r="B189" s="2" t="s">
        <v>184</v>
      </c>
      <c r="C189">
        <v>18700.8</v>
      </c>
      <c r="D189">
        <v>1657.4</v>
      </c>
      <c r="E189">
        <v>391.95</v>
      </c>
      <c r="G189">
        <v>20750.149999999998</v>
      </c>
    </row>
    <row r="190" spans="2:7" x14ac:dyDescent="0.35">
      <c r="B190" s="2" t="s">
        <v>185</v>
      </c>
      <c r="C190">
        <v>120456.53</v>
      </c>
      <c r="D190">
        <v>3946.5</v>
      </c>
      <c r="E190">
        <v>4807.92</v>
      </c>
      <c r="F190">
        <v>1280</v>
      </c>
      <c r="G190">
        <v>130490.95</v>
      </c>
    </row>
    <row r="191" spans="2:7" x14ac:dyDescent="0.35">
      <c r="B191" s="2" t="s">
        <v>186</v>
      </c>
      <c r="C191">
        <v>78551.149999999994</v>
      </c>
      <c r="D191">
        <v>1585.57</v>
      </c>
      <c r="E191">
        <v>1489.41</v>
      </c>
      <c r="F191">
        <v>512</v>
      </c>
      <c r="G191">
        <v>82138.12999999999</v>
      </c>
    </row>
    <row r="192" spans="2:7" x14ac:dyDescent="0.35">
      <c r="B192" s="2" t="s">
        <v>187</v>
      </c>
      <c r="C192">
        <v>209994.4</v>
      </c>
      <c r="D192">
        <v>6231.94</v>
      </c>
      <c r="E192">
        <v>6375.72</v>
      </c>
      <c r="F192">
        <v>2304</v>
      </c>
      <c r="G192">
        <v>224906.06</v>
      </c>
    </row>
    <row r="193" spans="2:7" x14ac:dyDescent="0.35">
      <c r="B193" s="2" t="s">
        <v>188</v>
      </c>
      <c r="C193">
        <v>86491.199999999997</v>
      </c>
      <c r="D193">
        <v>2760.61</v>
      </c>
      <c r="E193">
        <v>1959.75</v>
      </c>
      <c r="F193">
        <v>256</v>
      </c>
      <c r="G193">
        <v>91467.56</v>
      </c>
    </row>
    <row r="194" spans="2:7" x14ac:dyDescent="0.35">
      <c r="B194" s="2" t="s">
        <v>189</v>
      </c>
      <c r="C194">
        <v>322666.71999999997</v>
      </c>
      <c r="D194">
        <v>5707.67</v>
      </c>
      <c r="E194">
        <v>12150.45</v>
      </c>
      <c r="F194">
        <v>2560</v>
      </c>
      <c r="G194">
        <v>343084.83999999997</v>
      </c>
    </row>
    <row r="195" spans="2:7" x14ac:dyDescent="0.35">
      <c r="B195" s="2" t="s">
        <v>190</v>
      </c>
      <c r="C195">
        <v>99916.82</v>
      </c>
      <c r="D195">
        <v>4307.67</v>
      </c>
      <c r="E195">
        <v>3475.29</v>
      </c>
      <c r="F195">
        <v>256</v>
      </c>
      <c r="G195">
        <v>107955.78000000001</v>
      </c>
    </row>
    <row r="196" spans="2:7" x14ac:dyDescent="0.35">
      <c r="B196" s="2" t="s">
        <v>191</v>
      </c>
      <c r="C196">
        <v>61907.44</v>
      </c>
      <c r="D196">
        <v>1678.73</v>
      </c>
      <c r="E196">
        <v>1829.1</v>
      </c>
      <c r="F196">
        <v>512</v>
      </c>
      <c r="G196">
        <v>65927.27</v>
      </c>
    </row>
    <row r="197" spans="2:7" x14ac:dyDescent="0.35">
      <c r="B197" s="2" t="s">
        <v>192</v>
      </c>
      <c r="C197">
        <v>27272</v>
      </c>
      <c r="D197">
        <v>2019.58</v>
      </c>
      <c r="E197">
        <v>1149.72</v>
      </c>
      <c r="F197">
        <v>3072</v>
      </c>
      <c r="G197">
        <v>33513.300000000003</v>
      </c>
    </row>
    <row r="198" spans="2:7" x14ac:dyDescent="0.35">
      <c r="B198" s="2" t="s">
        <v>193</v>
      </c>
      <c r="C198">
        <v>163632</v>
      </c>
      <c r="D198">
        <v>13000.16</v>
      </c>
      <c r="E198">
        <v>4468.2299999999996</v>
      </c>
      <c r="F198">
        <v>2048</v>
      </c>
      <c r="G198">
        <v>183148.39</v>
      </c>
    </row>
    <row r="199" spans="2:7" x14ac:dyDescent="0.35">
      <c r="B199" s="2" t="s">
        <v>194</v>
      </c>
      <c r="C199">
        <v>163624.21</v>
      </c>
      <c r="D199">
        <v>16019.3</v>
      </c>
      <c r="E199">
        <v>4076.28</v>
      </c>
      <c r="F199">
        <v>1024</v>
      </c>
      <c r="G199">
        <v>184743.78999999998</v>
      </c>
    </row>
    <row r="200" spans="2:7" x14ac:dyDescent="0.35">
      <c r="B200" s="2" t="s">
        <v>195</v>
      </c>
      <c r="C200">
        <v>290641.59999999998</v>
      </c>
      <c r="D200">
        <v>32806.39</v>
      </c>
      <c r="E200">
        <v>8884.2000000000007</v>
      </c>
      <c r="F200">
        <v>3072</v>
      </c>
      <c r="G200">
        <v>335404.18999999994</v>
      </c>
    </row>
    <row r="201" spans="2:7" x14ac:dyDescent="0.35">
      <c r="B201" s="2" t="s">
        <v>196</v>
      </c>
      <c r="C201">
        <v>160359.35999999999</v>
      </c>
      <c r="D201">
        <v>18285.43</v>
      </c>
      <c r="E201">
        <v>4964.7</v>
      </c>
      <c r="F201">
        <v>1792</v>
      </c>
      <c r="G201">
        <v>185401.49</v>
      </c>
    </row>
    <row r="202" spans="2:7" x14ac:dyDescent="0.35">
      <c r="B202" s="2" t="s">
        <v>197</v>
      </c>
      <c r="C202">
        <v>3361110.37</v>
      </c>
      <c r="D202">
        <v>195452.88</v>
      </c>
      <c r="E202">
        <v>142277.85</v>
      </c>
      <c r="F202">
        <v>98816</v>
      </c>
      <c r="G202">
        <v>3797657.1</v>
      </c>
    </row>
    <row r="203" spans="2:7" x14ac:dyDescent="0.35">
      <c r="B203" s="2" t="s">
        <v>198</v>
      </c>
      <c r="C203">
        <v>2447319.15</v>
      </c>
      <c r="D203">
        <v>93981.23</v>
      </c>
      <c r="E203">
        <v>105199.38</v>
      </c>
      <c r="F203">
        <v>57856</v>
      </c>
      <c r="G203">
        <v>2704355.76</v>
      </c>
    </row>
    <row r="204" spans="2:7" x14ac:dyDescent="0.35">
      <c r="B204" s="2" t="s">
        <v>199</v>
      </c>
      <c r="C204">
        <v>913612</v>
      </c>
      <c r="D204">
        <v>36900.85</v>
      </c>
      <c r="E204">
        <v>40423.11</v>
      </c>
      <c r="F204">
        <v>23296</v>
      </c>
      <c r="G204">
        <v>1014231.96</v>
      </c>
    </row>
    <row r="205" spans="2:7" x14ac:dyDescent="0.35">
      <c r="B205" s="2" t="s">
        <v>200</v>
      </c>
      <c r="C205">
        <v>353756.8</v>
      </c>
      <c r="D205">
        <v>12688.72</v>
      </c>
      <c r="E205">
        <v>13979.55</v>
      </c>
      <c r="F205">
        <v>4864</v>
      </c>
      <c r="G205">
        <v>385289.07</v>
      </c>
    </row>
    <row r="206" spans="2:7" x14ac:dyDescent="0.35">
      <c r="B206" s="2" t="s">
        <v>201</v>
      </c>
      <c r="C206">
        <v>75582.399999999994</v>
      </c>
      <c r="D206">
        <v>4084.48</v>
      </c>
      <c r="E206">
        <v>2377.83</v>
      </c>
      <c r="F206">
        <v>2048</v>
      </c>
      <c r="G206">
        <v>84092.709999999992</v>
      </c>
    </row>
    <row r="207" spans="2:7" x14ac:dyDescent="0.35">
      <c r="B207" s="2" t="s">
        <v>202</v>
      </c>
      <c r="C207">
        <v>247785.60000000001</v>
      </c>
      <c r="D207">
        <v>14080.14</v>
      </c>
      <c r="E207">
        <v>8884.2000000000007</v>
      </c>
      <c r="F207">
        <v>3840</v>
      </c>
      <c r="G207">
        <v>274589.94</v>
      </c>
    </row>
    <row r="208" spans="2:7" x14ac:dyDescent="0.35">
      <c r="B208" s="2" t="s">
        <v>203</v>
      </c>
      <c r="C208">
        <v>42232.639999999999</v>
      </c>
      <c r="D208">
        <v>2046.09</v>
      </c>
      <c r="E208">
        <v>1332.63</v>
      </c>
      <c r="G208">
        <v>45611.360000000001</v>
      </c>
    </row>
    <row r="209" spans="2:7" x14ac:dyDescent="0.35">
      <c r="B209" s="2" t="s">
        <v>204</v>
      </c>
      <c r="C209">
        <v>140256</v>
      </c>
      <c r="D209">
        <v>12692.26</v>
      </c>
      <c r="E209">
        <v>3440.35</v>
      </c>
      <c r="F209">
        <v>1792</v>
      </c>
      <c r="G209">
        <v>158180.60999999999</v>
      </c>
    </row>
    <row r="210" spans="2:7" x14ac:dyDescent="0.35">
      <c r="B210" s="2" t="s">
        <v>205</v>
      </c>
      <c r="C210">
        <v>357341.12</v>
      </c>
      <c r="D210">
        <v>11727.66</v>
      </c>
      <c r="E210">
        <v>14815.71</v>
      </c>
      <c r="F210">
        <v>8448</v>
      </c>
      <c r="G210">
        <v>392332.49</v>
      </c>
    </row>
    <row r="211" spans="2:7" x14ac:dyDescent="0.35">
      <c r="B211" s="2" t="s">
        <v>206</v>
      </c>
      <c r="C211">
        <v>16363.2</v>
      </c>
      <c r="D211">
        <v>1025.95</v>
      </c>
      <c r="E211">
        <v>313.56</v>
      </c>
      <c r="G211">
        <v>17702.71</v>
      </c>
    </row>
    <row r="212" spans="2:7" x14ac:dyDescent="0.35">
      <c r="B212" s="2" t="s">
        <v>207</v>
      </c>
      <c r="C212">
        <v>163632</v>
      </c>
      <c r="D212">
        <v>8181.21</v>
      </c>
      <c r="E212">
        <v>6062.16</v>
      </c>
      <c r="F212">
        <v>1024</v>
      </c>
      <c r="G212">
        <v>178899.37</v>
      </c>
    </row>
    <row r="213" spans="2:7" x14ac:dyDescent="0.35">
      <c r="B213" s="2" t="s">
        <v>208</v>
      </c>
      <c r="C213">
        <v>38960</v>
      </c>
      <c r="D213">
        <v>4070.09</v>
      </c>
      <c r="E213">
        <v>836.16</v>
      </c>
      <c r="G213">
        <v>43866.25</v>
      </c>
    </row>
    <row r="214" spans="2:7" x14ac:dyDescent="0.35">
      <c r="B214" s="2" t="s">
        <v>209</v>
      </c>
      <c r="C214">
        <v>130905.60000000001</v>
      </c>
      <c r="D214">
        <v>10020.9</v>
      </c>
      <c r="E214">
        <v>4102.41</v>
      </c>
      <c r="F214">
        <v>3072</v>
      </c>
      <c r="G214">
        <v>148100.91</v>
      </c>
    </row>
    <row r="215" spans="2:7" x14ac:dyDescent="0.35">
      <c r="B215" s="2" t="s">
        <v>210</v>
      </c>
      <c r="C215">
        <v>873872.8</v>
      </c>
      <c r="D215">
        <v>34538.019999999997</v>
      </c>
      <c r="E215">
        <v>36059.4</v>
      </c>
      <c r="F215">
        <v>21504</v>
      </c>
      <c r="G215">
        <v>965974.22000000009</v>
      </c>
    </row>
    <row r="216" spans="2:7" x14ac:dyDescent="0.35">
      <c r="B216" s="2" t="s">
        <v>211</v>
      </c>
      <c r="C216">
        <v>214046.24</v>
      </c>
      <c r="D216">
        <v>18214.86</v>
      </c>
      <c r="E216">
        <v>10269.09</v>
      </c>
      <c r="F216">
        <v>3328</v>
      </c>
      <c r="G216">
        <v>245858.19</v>
      </c>
    </row>
    <row r="217" spans="2:7" x14ac:dyDescent="0.35">
      <c r="B217" s="2" t="s">
        <v>212</v>
      </c>
      <c r="C217">
        <v>115399.52</v>
      </c>
      <c r="D217">
        <v>7094.29</v>
      </c>
      <c r="E217">
        <v>4180.8</v>
      </c>
      <c r="F217">
        <v>1024</v>
      </c>
      <c r="G217">
        <v>127698.61</v>
      </c>
    </row>
    <row r="218" spans="2:7" x14ac:dyDescent="0.35">
      <c r="B218" s="2" t="s">
        <v>213</v>
      </c>
      <c r="C218">
        <v>48715.58</v>
      </c>
      <c r="D218">
        <v>2597.7600000000002</v>
      </c>
      <c r="E218">
        <v>1097.46</v>
      </c>
      <c r="F218">
        <v>256</v>
      </c>
      <c r="G218">
        <v>52666.8</v>
      </c>
    </row>
    <row r="219" spans="2:7" x14ac:dyDescent="0.35">
      <c r="B219" s="2" t="s">
        <v>214</v>
      </c>
      <c r="C219">
        <v>40004.129999999997</v>
      </c>
      <c r="D219">
        <v>2829.16</v>
      </c>
      <c r="E219">
        <v>862.29</v>
      </c>
      <c r="F219">
        <v>512</v>
      </c>
      <c r="G219">
        <v>44207.579999999994</v>
      </c>
    </row>
    <row r="220" spans="2:7" x14ac:dyDescent="0.35">
      <c r="B220" s="2" t="s">
        <v>215</v>
      </c>
      <c r="C220">
        <v>596867.19999999995</v>
      </c>
      <c r="D220">
        <v>31687.53</v>
      </c>
      <c r="E220">
        <v>1807.92</v>
      </c>
      <c r="F220">
        <v>5632</v>
      </c>
      <c r="G220">
        <v>635994.64999999991</v>
      </c>
    </row>
    <row r="221" spans="2:7" x14ac:dyDescent="0.35">
      <c r="B221" s="2" t="s">
        <v>216</v>
      </c>
      <c r="C221">
        <v>271161.59999999998</v>
      </c>
      <c r="D221">
        <v>10475.74</v>
      </c>
      <c r="E221">
        <v>3888.94</v>
      </c>
      <c r="F221">
        <v>3072</v>
      </c>
      <c r="G221">
        <v>288598.27999999997</v>
      </c>
    </row>
    <row r="222" spans="2:7" x14ac:dyDescent="0.35">
      <c r="B222" s="2" t="s">
        <v>217</v>
      </c>
      <c r="C222">
        <v>100594.72</v>
      </c>
      <c r="D222">
        <v>1772.91</v>
      </c>
      <c r="E222">
        <v>2534.61</v>
      </c>
      <c r="G222">
        <v>104902.24</v>
      </c>
    </row>
    <row r="223" spans="2:7" x14ac:dyDescent="0.35">
      <c r="B223" s="2" t="s">
        <v>218</v>
      </c>
      <c r="C223">
        <v>15584</v>
      </c>
      <c r="E223">
        <v>130.65</v>
      </c>
      <c r="G223">
        <v>15714.65</v>
      </c>
    </row>
    <row r="224" spans="2:7" x14ac:dyDescent="0.35">
      <c r="B224" s="2" t="s">
        <v>219</v>
      </c>
      <c r="C224">
        <v>35297.760000000002</v>
      </c>
      <c r="D224">
        <v>16.79</v>
      </c>
      <c r="E224">
        <v>1149.72</v>
      </c>
      <c r="F224">
        <v>256</v>
      </c>
      <c r="G224">
        <v>36720.270000000004</v>
      </c>
    </row>
    <row r="225" spans="2:7" x14ac:dyDescent="0.35">
      <c r="B225" s="2" t="s">
        <v>220</v>
      </c>
      <c r="C225">
        <v>111815.2</v>
      </c>
      <c r="D225">
        <v>4448.8100000000004</v>
      </c>
      <c r="E225">
        <v>1709.41</v>
      </c>
      <c r="F225">
        <v>256</v>
      </c>
      <c r="G225">
        <v>118229.42</v>
      </c>
    </row>
    <row r="226" spans="2:7" x14ac:dyDescent="0.35">
      <c r="B226" s="2" t="s">
        <v>221</v>
      </c>
      <c r="C226">
        <v>129923.81</v>
      </c>
      <c r="D226">
        <v>9725.8799999999992</v>
      </c>
      <c r="E226">
        <v>2273.31</v>
      </c>
      <c r="F226">
        <v>16128</v>
      </c>
      <c r="G226">
        <v>158051</v>
      </c>
    </row>
    <row r="227" spans="2:7" x14ac:dyDescent="0.35">
      <c r="B227" s="2" t="s">
        <v>222</v>
      </c>
      <c r="C227">
        <v>35850.99</v>
      </c>
      <c r="D227">
        <v>1685.93</v>
      </c>
      <c r="E227">
        <v>365.82</v>
      </c>
      <c r="G227">
        <v>37902.74</v>
      </c>
    </row>
    <row r="228" spans="2:7" x14ac:dyDescent="0.35">
      <c r="B228" s="2" t="s">
        <v>223</v>
      </c>
      <c r="C228">
        <v>360380</v>
      </c>
      <c r="D228">
        <v>19981.080000000002</v>
      </c>
      <c r="E228">
        <v>13456.95</v>
      </c>
      <c r="F228">
        <v>23040</v>
      </c>
      <c r="G228">
        <v>416858.03</v>
      </c>
    </row>
    <row r="229" spans="2:7" x14ac:dyDescent="0.35">
      <c r="B229" s="2" t="s">
        <v>224</v>
      </c>
      <c r="C229">
        <v>87426.240000000005</v>
      </c>
      <c r="D229">
        <v>2774.49</v>
      </c>
      <c r="E229">
        <v>1097.46</v>
      </c>
      <c r="F229">
        <v>512</v>
      </c>
      <c r="G229">
        <v>91810.19</v>
      </c>
    </row>
    <row r="230" spans="2:7" x14ac:dyDescent="0.35">
      <c r="B230" s="2" t="s">
        <v>225</v>
      </c>
      <c r="C230">
        <v>36622.400000000001</v>
      </c>
      <c r="D230">
        <v>2687.26</v>
      </c>
      <c r="E230">
        <v>1254.24</v>
      </c>
      <c r="G230">
        <v>40563.9</v>
      </c>
    </row>
    <row r="231" spans="2:7" x14ac:dyDescent="0.35">
      <c r="B231" s="2" t="s">
        <v>226</v>
      </c>
      <c r="C231">
        <v>218448.72</v>
      </c>
      <c r="D231">
        <v>14239.2</v>
      </c>
      <c r="E231">
        <v>9119.3700000000008</v>
      </c>
      <c r="F231">
        <v>3584</v>
      </c>
      <c r="G231">
        <v>245391.29</v>
      </c>
    </row>
    <row r="232" spans="2:7" x14ac:dyDescent="0.35">
      <c r="B232" s="2" t="s">
        <v>227</v>
      </c>
      <c r="C232">
        <v>116607.28</v>
      </c>
      <c r="D232">
        <v>4620.12</v>
      </c>
      <c r="E232">
        <v>3945.63</v>
      </c>
      <c r="F232">
        <v>768</v>
      </c>
      <c r="G232">
        <v>125941.03</v>
      </c>
    </row>
    <row r="233" spans="2:7" x14ac:dyDescent="0.35">
      <c r="B233" s="2" t="s">
        <v>228</v>
      </c>
      <c r="C233">
        <v>89335.28</v>
      </c>
      <c r="D233">
        <v>6112.65</v>
      </c>
      <c r="F233">
        <v>9216</v>
      </c>
      <c r="G233">
        <v>104663.93</v>
      </c>
    </row>
    <row r="234" spans="2:7" x14ac:dyDescent="0.35">
      <c r="B234" s="2" t="s">
        <v>229</v>
      </c>
      <c r="C234">
        <v>43128.72</v>
      </c>
      <c r="D234">
        <v>2171.9499999999998</v>
      </c>
      <c r="E234">
        <v>940.68</v>
      </c>
      <c r="F234">
        <v>2816</v>
      </c>
      <c r="G234">
        <v>49057.35</v>
      </c>
    </row>
    <row r="235" spans="2:7" x14ac:dyDescent="0.35">
      <c r="B235" s="2" t="s">
        <v>230</v>
      </c>
      <c r="C235">
        <v>15584</v>
      </c>
      <c r="D235">
        <v>3716.62</v>
      </c>
      <c r="E235">
        <v>1019.07</v>
      </c>
      <c r="G235">
        <v>20319.689999999999</v>
      </c>
    </row>
    <row r="236" spans="2:7" x14ac:dyDescent="0.35">
      <c r="B236" s="2" t="s">
        <v>231</v>
      </c>
      <c r="C236">
        <v>9740</v>
      </c>
      <c r="E236">
        <v>287.43</v>
      </c>
      <c r="G236">
        <v>10027.43</v>
      </c>
    </row>
    <row r="237" spans="2:7" x14ac:dyDescent="0.35">
      <c r="B237" s="2" t="s">
        <v>232</v>
      </c>
      <c r="C237">
        <v>58654.28</v>
      </c>
      <c r="D237">
        <v>4881.8100000000004</v>
      </c>
      <c r="E237">
        <v>4233.0600000000004</v>
      </c>
      <c r="F237">
        <v>3840</v>
      </c>
      <c r="G237">
        <v>71609.149999999994</v>
      </c>
    </row>
    <row r="238" spans="2:7" x14ac:dyDescent="0.35">
      <c r="B238" s="2" t="s">
        <v>233</v>
      </c>
      <c r="C238">
        <v>38356.120000000003</v>
      </c>
      <c r="D238">
        <v>3118.24</v>
      </c>
      <c r="E238">
        <v>1750.71</v>
      </c>
      <c r="F238">
        <v>768</v>
      </c>
      <c r="G238">
        <v>43993.07</v>
      </c>
    </row>
    <row r="239" spans="2:7" x14ac:dyDescent="0.35">
      <c r="B239" s="2" t="s">
        <v>235</v>
      </c>
      <c r="C239">
        <v>286745.59999999998</v>
      </c>
      <c r="D239">
        <v>21769.89</v>
      </c>
      <c r="E239">
        <v>10661.04</v>
      </c>
      <c r="F239">
        <v>3328</v>
      </c>
      <c r="G239">
        <v>322504.52999999997</v>
      </c>
    </row>
    <row r="240" spans="2:7" x14ac:dyDescent="0.35">
      <c r="B240" s="2" t="s">
        <v>236</v>
      </c>
      <c r="C240">
        <v>161294.39999999999</v>
      </c>
      <c r="D240">
        <v>11203.13</v>
      </c>
      <c r="E240">
        <v>4651.1400000000003</v>
      </c>
      <c r="F240">
        <v>1792</v>
      </c>
      <c r="G240">
        <v>178940.66999999998</v>
      </c>
    </row>
    <row r="241" spans="2:7" x14ac:dyDescent="0.35">
      <c r="B241" s="2" t="s">
        <v>237</v>
      </c>
      <c r="C241">
        <v>23453.919999999998</v>
      </c>
      <c r="D241">
        <v>586.13</v>
      </c>
      <c r="E241">
        <v>522.6</v>
      </c>
      <c r="F241">
        <v>256</v>
      </c>
      <c r="G241">
        <v>24818.649999999998</v>
      </c>
    </row>
    <row r="242" spans="2:7" x14ac:dyDescent="0.35">
      <c r="B242" s="2" t="s">
        <v>238</v>
      </c>
      <c r="C242">
        <v>16464.5</v>
      </c>
      <c r="D242">
        <v>23.61</v>
      </c>
      <c r="E242">
        <v>339.69</v>
      </c>
      <c r="G242">
        <v>16827.8</v>
      </c>
    </row>
    <row r="243" spans="2:7" x14ac:dyDescent="0.35">
      <c r="B243" s="2" t="s">
        <v>239</v>
      </c>
      <c r="C243">
        <v>11688</v>
      </c>
      <c r="D243">
        <v>1102.45</v>
      </c>
      <c r="E243">
        <v>470.34</v>
      </c>
      <c r="F243">
        <v>768</v>
      </c>
      <c r="G243">
        <v>14028.79</v>
      </c>
    </row>
    <row r="244" spans="2:7" x14ac:dyDescent="0.35">
      <c r="B244" s="2" t="s">
        <v>240</v>
      </c>
      <c r="C244">
        <v>16363.2</v>
      </c>
      <c r="D244">
        <v>2721.35</v>
      </c>
      <c r="E244">
        <v>757.77</v>
      </c>
      <c r="F244">
        <v>256</v>
      </c>
      <c r="G244">
        <v>20098.32</v>
      </c>
    </row>
    <row r="245" spans="2:7" x14ac:dyDescent="0.35">
      <c r="B245" s="2" t="s">
        <v>241</v>
      </c>
      <c r="C245">
        <v>15584</v>
      </c>
      <c r="D245">
        <v>2059.85</v>
      </c>
      <c r="E245">
        <v>731.64</v>
      </c>
      <c r="G245">
        <v>18375.489999999998</v>
      </c>
    </row>
    <row r="246" spans="2:7" x14ac:dyDescent="0.35">
      <c r="B246" s="2" t="s">
        <v>242</v>
      </c>
      <c r="C246">
        <v>157398.39999999999</v>
      </c>
      <c r="D246">
        <v>6453.5</v>
      </c>
      <c r="E246">
        <v>4285.32</v>
      </c>
      <c r="F246">
        <v>3840</v>
      </c>
      <c r="G246">
        <v>171977.22</v>
      </c>
    </row>
    <row r="247" spans="2:7" x14ac:dyDescent="0.35">
      <c r="B247" s="2" t="s">
        <v>243</v>
      </c>
      <c r="C247">
        <v>907690.08</v>
      </c>
      <c r="D247">
        <v>45114</v>
      </c>
      <c r="E247">
        <v>48366.63</v>
      </c>
      <c r="F247">
        <v>14080</v>
      </c>
      <c r="G247">
        <v>1015250.71</v>
      </c>
    </row>
    <row r="248" spans="2:7" x14ac:dyDescent="0.35">
      <c r="B248" s="2" t="s">
        <v>244</v>
      </c>
      <c r="C248">
        <v>387418.24</v>
      </c>
      <c r="D248">
        <v>24106.720000000001</v>
      </c>
      <c r="E248">
        <v>17899.05</v>
      </c>
      <c r="F248">
        <v>7168</v>
      </c>
      <c r="G248">
        <v>436592.01</v>
      </c>
    </row>
    <row r="249" spans="2:7" x14ac:dyDescent="0.35">
      <c r="B249" s="2" t="s">
        <v>245</v>
      </c>
      <c r="C249">
        <v>207111.36</v>
      </c>
      <c r="D249">
        <v>12103.73</v>
      </c>
      <c r="E249">
        <v>9668.1</v>
      </c>
      <c r="F249">
        <v>2048</v>
      </c>
      <c r="G249">
        <v>230931.19</v>
      </c>
    </row>
    <row r="250" spans="2:7" x14ac:dyDescent="0.35">
      <c r="B250" s="2" t="s">
        <v>246</v>
      </c>
      <c r="C250">
        <v>1051140.8</v>
      </c>
      <c r="D250">
        <v>58171.09</v>
      </c>
      <c r="E250">
        <v>44551.65</v>
      </c>
      <c r="F250">
        <v>9984</v>
      </c>
      <c r="G250">
        <v>1163847.54</v>
      </c>
    </row>
    <row r="251" spans="2:7" x14ac:dyDescent="0.35">
      <c r="B251" s="2" t="s">
        <v>247</v>
      </c>
      <c r="C251">
        <v>218176</v>
      </c>
      <c r="D251">
        <v>23986.41</v>
      </c>
      <c r="E251">
        <v>7005.65</v>
      </c>
      <c r="F251">
        <v>2816</v>
      </c>
      <c r="G251">
        <v>251984.06</v>
      </c>
    </row>
    <row r="252" spans="2:7" x14ac:dyDescent="0.35">
      <c r="B252" s="2" t="s">
        <v>248</v>
      </c>
      <c r="C252">
        <v>225578.4</v>
      </c>
      <c r="D252">
        <v>33236.74</v>
      </c>
      <c r="E252">
        <v>7952.36</v>
      </c>
      <c r="F252">
        <v>3840</v>
      </c>
      <c r="G252">
        <v>270607.5</v>
      </c>
    </row>
    <row r="253" spans="2:7" x14ac:dyDescent="0.35">
      <c r="B253" s="2" t="s">
        <v>249</v>
      </c>
      <c r="C253">
        <v>210384</v>
      </c>
      <c r="D253">
        <v>8166.19</v>
      </c>
      <c r="E253">
        <v>7160.18</v>
      </c>
      <c r="F253">
        <v>768</v>
      </c>
      <c r="G253">
        <v>226478.37</v>
      </c>
    </row>
    <row r="254" spans="2:7" x14ac:dyDescent="0.35">
      <c r="B254" s="2" t="s">
        <v>250</v>
      </c>
      <c r="C254">
        <v>492454.40000000002</v>
      </c>
      <c r="D254">
        <v>17033.509999999998</v>
      </c>
      <c r="E254">
        <v>20146.23</v>
      </c>
      <c r="F254">
        <v>7680</v>
      </c>
      <c r="G254">
        <v>537314.14</v>
      </c>
    </row>
    <row r="255" spans="2:7" x14ac:dyDescent="0.35">
      <c r="B255" s="2" t="s">
        <v>251</v>
      </c>
      <c r="C255">
        <v>554034.57999999996</v>
      </c>
      <c r="D255">
        <v>22804.05</v>
      </c>
      <c r="E255">
        <v>22367.279999999999</v>
      </c>
      <c r="F255">
        <v>9728</v>
      </c>
      <c r="G255">
        <v>608933.90999999992</v>
      </c>
    </row>
    <row r="256" spans="2:7" x14ac:dyDescent="0.35">
      <c r="B256" s="2" t="s">
        <v>252</v>
      </c>
      <c r="C256">
        <v>258390.51</v>
      </c>
      <c r="D256">
        <v>6894.32</v>
      </c>
      <c r="E256">
        <v>9746.49</v>
      </c>
      <c r="F256">
        <v>4096</v>
      </c>
      <c r="G256">
        <v>279127.32</v>
      </c>
    </row>
    <row r="257" spans="2:7" x14ac:dyDescent="0.35">
      <c r="B257" s="2" t="s">
        <v>253</v>
      </c>
      <c r="C257">
        <v>77997.919999999998</v>
      </c>
      <c r="D257">
        <v>2083.71</v>
      </c>
      <c r="E257">
        <v>1514.85</v>
      </c>
      <c r="F257">
        <v>1280</v>
      </c>
      <c r="G257">
        <v>82876.479999999996</v>
      </c>
    </row>
    <row r="258" spans="2:7" x14ac:dyDescent="0.35">
      <c r="B258" s="2" t="s">
        <v>254</v>
      </c>
      <c r="C258">
        <v>44531.28</v>
      </c>
      <c r="D258">
        <v>1449.99</v>
      </c>
      <c r="E258">
        <v>1022.76</v>
      </c>
      <c r="F258">
        <v>768</v>
      </c>
      <c r="G258">
        <v>47772.03</v>
      </c>
    </row>
    <row r="259" spans="2:7" x14ac:dyDescent="0.35">
      <c r="B259" s="2" t="s">
        <v>255</v>
      </c>
      <c r="C259">
        <v>21233.200000000001</v>
      </c>
      <c r="D259">
        <v>352.08</v>
      </c>
      <c r="E259">
        <v>188.52</v>
      </c>
      <c r="G259">
        <v>21773.8</v>
      </c>
    </row>
    <row r="260" spans="2:7" x14ac:dyDescent="0.35">
      <c r="B260" s="2" t="s">
        <v>256</v>
      </c>
      <c r="C260">
        <v>175086.24</v>
      </c>
      <c r="D260">
        <v>6989.26</v>
      </c>
      <c r="E260">
        <v>4886.3100000000004</v>
      </c>
      <c r="F260">
        <v>2816</v>
      </c>
      <c r="G260">
        <v>189777.81</v>
      </c>
    </row>
    <row r="261" spans="2:7" x14ac:dyDescent="0.35">
      <c r="B261" s="2" t="s">
        <v>257</v>
      </c>
      <c r="C261">
        <v>105425.76</v>
      </c>
      <c r="D261">
        <v>2306.02</v>
      </c>
      <c r="E261">
        <v>2534.61</v>
      </c>
      <c r="F261">
        <v>256</v>
      </c>
      <c r="G261">
        <v>110522.39</v>
      </c>
    </row>
    <row r="262" spans="2:7" x14ac:dyDescent="0.35">
      <c r="B262" s="2" t="s">
        <v>258</v>
      </c>
      <c r="C262">
        <v>57582.879999999997</v>
      </c>
      <c r="D262">
        <v>1692.49</v>
      </c>
      <c r="E262">
        <v>1985.88</v>
      </c>
      <c r="G262">
        <v>61261.25</v>
      </c>
    </row>
    <row r="263" spans="2:7" x14ac:dyDescent="0.35">
      <c r="B263" s="2" t="s">
        <v>259</v>
      </c>
      <c r="C263">
        <v>95413.04</v>
      </c>
      <c r="D263">
        <v>1689.97</v>
      </c>
      <c r="E263">
        <v>2012.01</v>
      </c>
      <c r="F263">
        <v>1536</v>
      </c>
      <c r="G263">
        <v>100651.01999999999</v>
      </c>
    </row>
    <row r="264" spans="2:7" x14ac:dyDescent="0.35">
      <c r="B264" s="2" t="s">
        <v>260</v>
      </c>
      <c r="C264">
        <v>63348.959999999999</v>
      </c>
      <c r="D264">
        <v>1162.1600000000001</v>
      </c>
      <c r="E264">
        <v>966.81</v>
      </c>
      <c r="F264">
        <v>256</v>
      </c>
      <c r="G264">
        <v>65733.929999999993</v>
      </c>
    </row>
    <row r="265" spans="2:7" x14ac:dyDescent="0.35">
      <c r="B265" s="2" t="s">
        <v>261</v>
      </c>
      <c r="C265">
        <v>116880</v>
      </c>
      <c r="D265">
        <v>13210.72</v>
      </c>
      <c r="E265">
        <v>4102.41</v>
      </c>
      <c r="F265">
        <v>32256</v>
      </c>
      <c r="G265">
        <v>166449.13</v>
      </c>
    </row>
    <row r="266" spans="2:7" x14ac:dyDescent="0.35">
      <c r="B266" s="2" t="s">
        <v>262</v>
      </c>
      <c r="C266">
        <v>578166.4</v>
      </c>
      <c r="D266">
        <v>69542.37</v>
      </c>
      <c r="E266">
        <v>15364.44</v>
      </c>
      <c r="F266">
        <v>137984</v>
      </c>
      <c r="G266">
        <v>801057.21</v>
      </c>
    </row>
    <row r="267" spans="2:7" x14ac:dyDescent="0.35">
      <c r="B267" s="2" t="s">
        <v>263</v>
      </c>
      <c r="C267">
        <v>198306.4</v>
      </c>
      <c r="D267">
        <v>27751</v>
      </c>
      <c r="E267">
        <v>7055.1</v>
      </c>
      <c r="F267">
        <v>67328</v>
      </c>
      <c r="G267">
        <v>300440.5</v>
      </c>
    </row>
    <row r="268" spans="2:7" x14ac:dyDescent="0.35">
      <c r="B268" s="2" t="s">
        <v>264</v>
      </c>
      <c r="C268">
        <v>163593.04</v>
      </c>
      <c r="D268">
        <v>6466.75</v>
      </c>
      <c r="E268">
        <v>5278.26</v>
      </c>
      <c r="F268">
        <v>12288</v>
      </c>
      <c r="G268">
        <v>187626.05000000002</v>
      </c>
    </row>
    <row r="269" spans="2:7" x14ac:dyDescent="0.35">
      <c r="B269" s="2" t="s">
        <v>265</v>
      </c>
      <c r="C269">
        <v>82166.64</v>
      </c>
      <c r="D269">
        <v>2783.96</v>
      </c>
      <c r="E269">
        <v>2221.0500000000002</v>
      </c>
      <c r="F269">
        <v>4352</v>
      </c>
      <c r="G269">
        <v>91523.65</v>
      </c>
    </row>
    <row r="270" spans="2:7" x14ac:dyDescent="0.35">
      <c r="B270" s="2" t="s">
        <v>266</v>
      </c>
      <c r="C270">
        <v>470013.44</v>
      </c>
      <c r="D270">
        <v>61279.74</v>
      </c>
      <c r="E270">
        <v>12464.01</v>
      </c>
      <c r="F270">
        <v>104960</v>
      </c>
      <c r="G270">
        <v>648717.18999999994</v>
      </c>
    </row>
    <row r="271" spans="2:7" x14ac:dyDescent="0.35">
      <c r="B271" s="2" t="s">
        <v>267</v>
      </c>
      <c r="C271">
        <v>159813.92000000001</v>
      </c>
      <c r="D271">
        <v>22637.03</v>
      </c>
      <c r="E271">
        <v>5670.21</v>
      </c>
      <c r="F271">
        <v>48128</v>
      </c>
      <c r="G271">
        <v>236249.16000000003</v>
      </c>
    </row>
    <row r="272" spans="2:7" x14ac:dyDescent="0.35">
      <c r="B272" s="2" t="s">
        <v>268</v>
      </c>
      <c r="C272">
        <v>131061.44</v>
      </c>
      <c r="D272">
        <v>11007.34</v>
      </c>
      <c r="E272">
        <v>2456.2199999999998</v>
      </c>
      <c r="F272">
        <v>20480</v>
      </c>
      <c r="G272">
        <v>165005</v>
      </c>
    </row>
    <row r="273" spans="2:7" x14ac:dyDescent="0.35">
      <c r="B273" s="2" t="s">
        <v>269</v>
      </c>
      <c r="C273">
        <v>79322.559999999998</v>
      </c>
      <c r="D273">
        <v>5055.3900000000003</v>
      </c>
      <c r="E273">
        <v>1332.63</v>
      </c>
      <c r="F273">
        <v>10752</v>
      </c>
      <c r="G273">
        <v>96462.58</v>
      </c>
    </row>
    <row r="274" spans="2:7" x14ac:dyDescent="0.35">
      <c r="B274" s="2" t="s">
        <v>270</v>
      </c>
      <c r="C274">
        <v>139866.4</v>
      </c>
      <c r="D274">
        <v>1772.03</v>
      </c>
      <c r="E274">
        <v>4677.2700000000004</v>
      </c>
      <c r="F274">
        <v>3840</v>
      </c>
      <c r="G274">
        <v>150155.69999999998</v>
      </c>
    </row>
    <row r="275" spans="2:7" x14ac:dyDescent="0.35">
      <c r="B275" s="2" t="s">
        <v>271</v>
      </c>
      <c r="C275">
        <v>74538.27</v>
      </c>
      <c r="D275">
        <v>2342.12</v>
      </c>
      <c r="E275">
        <v>1358.76</v>
      </c>
      <c r="F275">
        <v>1536</v>
      </c>
      <c r="G275">
        <v>79775.150000000009</v>
      </c>
    </row>
    <row r="276" spans="2:7" x14ac:dyDescent="0.35">
      <c r="B276" s="2" t="s">
        <v>272</v>
      </c>
      <c r="C276">
        <v>30053.74</v>
      </c>
      <c r="D276">
        <v>1277.8</v>
      </c>
      <c r="E276">
        <v>1019.07</v>
      </c>
      <c r="F276">
        <v>768</v>
      </c>
      <c r="G276">
        <v>33118.61</v>
      </c>
    </row>
    <row r="277" spans="2:7" x14ac:dyDescent="0.35">
      <c r="B277" s="2" t="s">
        <v>273</v>
      </c>
      <c r="C277">
        <v>7792</v>
      </c>
      <c r="D277">
        <v>1354.68</v>
      </c>
      <c r="E277">
        <v>261.3</v>
      </c>
      <c r="F277">
        <v>768</v>
      </c>
      <c r="G277">
        <v>10175.98</v>
      </c>
    </row>
    <row r="278" spans="2:7" x14ac:dyDescent="0.35">
      <c r="B278" s="2" t="s">
        <v>274</v>
      </c>
      <c r="C278">
        <v>151827.12</v>
      </c>
      <c r="D278">
        <v>5955.98</v>
      </c>
      <c r="E278">
        <v>5147.6099999999997</v>
      </c>
      <c r="F278">
        <v>3840</v>
      </c>
      <c r="G278">
        <v>166770.71</v>
      </c>
    </row>
    <row r="279" spans="2:7" x14ac:dyDescent="0.35">
      <c r="B279" s="2" t="s">
        <v>275</v>
      </c>
      <c r="C279">
        <v>90893.68</v>
      </c>
      <c r="D279">
        <v>1510.58</v>
      </c>
      <c r="E279">
        <v>2743.65</v>
      </c>
      <c r="F279">
        <v>768</v>
      </c>
      <c r="G279">
        <v>95915.909999999989</v>
      </c>
    </row>
    <row r="280" spans="2:7" x14ac:dyDescent="0.35">
      <c r="B280" s="2" t="s">
        <v>276</v>
      </c>
      <c r="C280">
        <v>199085.6</v>
      </c>
      <c r="D280">
        <v>47612.28</v>
      </c>
      <c r="E280">
        <v>10138.44</v>
      </c>
      <c r="F280">
        <v>92928</v>
      </c>
      <c r="G280">
        <v>349764.32</v>
      </c>
    </row>
    <row r="281" spans="2:7" x14ac:dyDescent="0.35">
      <c r="B281" s="2" t="s">
        <v>277</v>
      </c>
      <c r="C281">
        <v>81816</v>
      </c>
      <c r="D281">
        <v>3587.6</v>
      </c>
      <c r="E281">
        <v>1724.58</v>
      </c>
      <c r="F281">
        <v>256</v>
      </c>
      <c r="G281">
        <v>87384.18</v>
      </c>
    </row>
    <row r="282" spans="2:7" x14ac:dyDescent="0.35">
      <c r="B282" s="2" t="s">
        <v>278</v>
      </c>
      <c r="C282">
        <v>313238.40000000002</v>
      </c>
      <c r="D282">
        <v>12832.26</v>
      </c>
      <c r="E282">
        <v>8831.94</v>
      </c>
      <c r="F282">
        <v>33280</v>
      </c>
      <c r="G282">
        <v>368182.60000000003</v>
      </c>
    </row>
    <row r="283" spans="2:7" x14ac:dyDescent="0.35">
      <c r="B283" s="2" t="s">
        <v>279</v>
      </c>
      <c r="C283">
        <v>158177.60000000001</v>
      </c>
      <c r="D283">
        <v>4867.8</v>
      </c>
      <c r="E283">
        <v>4102.41</v>
      </c>
      <c r="F283">
        <v>15104</v>
      </c>
      <c r="G283">
        <v>182251.81</v>
      </c>
    </row>
    <row r="284" spans="2:7" x14ac:dyDescent="0.35">
      <c r="B284" s="2" t="s">
        <v>280</v>
      </c>
      <c r="C284">
        <v>62336</v>
      </c>
      <c r="D284">
        <v>27868.15</v>
      </c>
      <c r="E284">
        <v>2168.79</v>
      </c>
      <c r="F284">
        <v>17664</v>
      </c>
      <c r="G284">
        <v>110036.94</v>
      </c>
    </row>
    <row r="285" spans="2:7" x14ac:dyDescent="0.35">
      <c r="B285" s="2" t="s">
        <v>281</v>
      </c>
      <c r="C285">
        <v>282615.84000000003</v>
      </c>
      <c r="D285">
        <v>26495.040000000001</v>
      </c>
      <c r="E285">
        <v>11392.68</v>
      </c>
      <c r="F285">
        <v>3328</v>
      </c>
      <c r="G285">
        <v>323831.56000000006</v>
      </c>
    </row>
    <row r="286" spans="2:7" x14ac:dyDescent="0.35">
      <c r="B286" s="2" t="s">
        <v>282</v>
      </c>
      <c r="C286">
        <v>211630.72</v>
      </c>
      <c r="D286">
        <v>18132.93</v>
      </c>
      <c r="E286">
        <v>8387.73</v>
      </c>
      <c r="F286">
        <v>4608</v>
      </c>
      <c r="G286">
        <v>242759.38</v>
      </c>
    </row>
    <row r="287" spans="2:7" x14ac:dyDescent="0.35">
      <c r="B287" s="2" t="s">
        <v>283</v>
      </c>
      <c r="C287">
        <v>124983.67999999999</v>
      </c>
      <c r="D287">
        <v>10869.23</v>
      </c>
      <c r="E287">
        <v>4886.3100000000004</v>
      </c>
      <c r="F287">
        <v>1024</v>
      </c>
      <c r="G287">
        <v>141763.22</v>
      </c>
    </row>
    <row r="288" spans="2:7" x14ac:dyDescent="0.35">
      <c r="B288" s="2" t="s">
        <v>284</v>
      </c>
      <c r="C288">
        <v>42466.400000000001</v>
      </c>
      <c r="D288">
        <v>5901.32</v>
      </c>
      <c r="E288">
        <v>836.16</v>
      </c>
      <c r="F288">
        <v>768</v>
      </c>
      <c r="G288">
        <v>49971.880000000005</v>
      </c>
    </row>
    <row r="289" spans="2:7" x14ac:dyDescent="0.35">
      <c r="B289" s="2" t="s">
        <v>285</v>
      </c>
      <c r="C289">
        <v>74803.199999999997</v>
      </c>
      <c r="D289">
        <v>9736.74</v>
      </c>
      <c r="E289">
        <v>1280.3699999999999</v>
      </c>
      <c r="F289">
        <v>7424</v>
      </c>
      <c r="G289">
        <v>93244.31</v>
      </c>
    </row>
    <row r="290" spans="2:7" x14ac:dyDescent="0.35">
      <c r="B290" s="2" t="s">
        <v>286</v>
      </c>
      <c r="C290">
        <v>102503.76</v>
      </c>
      <c r="D290">
        <v>9786.4699999999993</v>
      </c>
      <c r="E290">
        <v>2639.13</v>
      </c>
      <c r="F290">
        <v>512</v>
      </c>
      <c r="G290">
        <v>115441.35999999999</v>
      </c>
    </row>
    <row r="291" spans="2:7" x14ac:dyDescent="0.35">
      <c r="B291" s="2" t="s">
        <v>287</v>
      </c>
      <c r="C291">
        <v>65452.800000000003</v>
      </c>
      <c r="D291">
        <v>3904.72</v>
      </c>
      <c r="E291">
        <v>1489.41</v>
      </c>
      <c r="F291">
        <v>256</v>
      </c>
      <c r="G291">
        <v>71102.930000000008</v>
      </c>
    </row>
    <row r="292" spans="2:7" x14ac:dyDescent="0.35">
      <c r="B292" s="2" t="s">
        <v>288</v>
      </c>
      <c r="C292">
        <v>130414.7</v>
      </c>
      <c r="D292">
        <v>17163.54</v>
      </c>
      <c r="E292">
        <v>4834.05</v>
      </c>
      <c r="F292">
        <v>11776</v>
      </c>
      <c r="G292">
        <v>164188.29</v>
      </c>
    </row>
    <row r="293" spans="2:7" x14ac:dyDescent="0.35">
      <c r="B293" s="2" t="s">
        <v>289</v>
      </c>
      <c r="C293">
        <v>83771.789999999994</v>
      </c>
      <c r="D293">
        <v>1664.34</v>
      </c>
      <c r="E293">
        <v>1698.45</v>
      </c>
      <c r="F293">
        <v>512</v>
      </c>
      <c r="G293">
        <v>87646.579999999987</v>
      </c>
    </row>
    <row r="294" spans="2:7" x14ac:dyDescent="0.35">
      <c r="B294" s="2" t="s">
        <v>290</v>
      </c>
      <c r="C294">
        <v>128568</v>
      </c>
      <c r="D294">
        <v>2904.27</v>
      </c>
      <c r="E294">
        <v>2403.96</v>
      </c>
      <c r="F294">
        <v>2304</v>
      </c>
      <c r="G294">
        <v>136180.23000000001</v>
      </c>
    </row>
    <row r="295" spans="2:7" x14ac:dyDescent="0.35">
      <c r="B295" s="2" t="s">
        <v>291</v>
      </c>
      <c r="C295">
        <v>298044</v>
      </c>
      <c r="D295">
        <v>9568.08</v>
      </c>
      <c r="E295">
        <v>9354.5400000000009</v>
      </c>
      <c r="F295">
        <v>4096</v>
      </c>
      <c r="G295">
        <v>321062.62</v>
      </c>
    </row>
    <row r="296" spans="2:7" x14ac:dyDescent="0.35">
      <c r="B296" s="2" t="s">
        <v>292</v>
      </c>
      <c r="C296">
        <v>1747332.62</v>
      </c>
      <c r="D296">
        <v>151028.53</v>
      </c>
      <c r="E296">
        <v>78938.73</v>
      </c>
      <c r="F296">
        <v>45824</v>
      </c>
      <c r="G296">
        <v>2023123.8800000001</v>
      </c>
    </row>
    <row r="297" spans="2:7" x14ac:dyDescent="0.35">
      <c r="B297" s="2" t="s">
        <v>293</v>
      </c>
      <c r="C297">
        <v>109088</v>
      </c>
      <c r="D297">
        <v>4571.5200000000004</v>
      </c>
      <c r="E297">
        <v>4285.32</v>
      </c>
      <c r="F297">
        <v>1280</v>
      </c>
      <c r="G297">
        <v>119224.84</v>
      </c>
    </row>
    <row r="298" spans="2:7" x14ac:dyDescent="0.35">
      <c r="B298" s="2" t="s">
        <v>294</v>
      </c>
      <c r="C298">
        <v>16752.8</v>
      </c>
      <c r="D298">
        <v>758.2</v>
      </c>
      <c r="E298">
        <v>339.69</v>
      </c>
      <c r="G298">
        <v>17850.689999999999</v>
      </c>
    </row>
    <row r="299" spans="2:7" x14ac:dyDescent="0.35">
      <c r="B299" s="2" t="s">
        <v>296</v>
      </c>
      <c r="C299">
        <v>166554</v>
      </c>
      <c r="D299">
        <v>4369.1499999999996</v>
      </c>
      <c r="E299">
        <v>5957.64</v>
      </c>
      <c r="F299">
        <v>2816</v>
      </c>
      <c r="G299">
        <v>179696.79</v>
      </c>
    </row>
    <row r="300" spans="2:7" x14ac:dyDescent="0.35">
      <c r="B300" s="2" t="s">
        <v>297</v>
      </c>
      <c r="C300">
        <v>78894</v>
      </c>
      <c r="D300">
        <v>1408.33</v>
      </c>
      <c r="E300">
        <v>2926.56</v>
      </c>
      <c r="F300">
        <v>1536</v>
      </c>
      <c r="G300">
        <v>84764.89</v>
      </c>
    </row>
    <row r="301" spans="2:7" x14ac:dyDescent="0.35">
      <c r="B301" s="2" t="s">
        <v>298</v>
      </c>
      <c r="C301">
        <v>280745.76</v>
      </c>
      <c r="D301">
        <v>8120.11</v>
      </c>
      <c r="E301">
        <v>12254.97</v>
      </c>
      <c r="F301">
        <v>4096</v>
      </c>
      <c r="G301">
        <v>305216.84000000003</v>
      </c>
    </row>
    <row r="302" spans="2:7" x14ac:dyDescent="0.35">
      <c r="B302" s="2" t="s">
        <v>299</v>
      </c>
      <c r="C302">
        <v>140022.24</v>
      </c>
      <c r="D302">
        <v>2326.6</v>
      </c>
      <c r="E302">
        <v>6584.76</v>
      </c>
      <c r="F302">
        <v>1024</v>
      </c>
      <c r="G302">
        <v>149957.59999999998</v>
      </c>
    </row>
    <row r="303" spans="2:7" x14ac:dyDescent="0.35">
      <c r="B303" s="2" t="s">
        <v>300</v>
      </c>
      <c r="C303">
        <v>46448.11</v>
      </c>
      <c r="D303">
        <v>1694.89</v>
      </c>
      <c r="E303">
        <v>1097.46</v>
      </c>
      <c r="G303">
        <v>49240.46</v>
      </c>
    </row>
    <row r="304" spans="2:7" x14ac:dyDescent="0.35">
      <c r="B304" s="2" t="s">
        <v>301</v>
      </c>
      <c r="C304">
        <v>36302.93</v>
      </c>
      <c r="D304">
        <v>885.95</v>
      </c>
      <c r="E304">
        <v>548.73</v>
      </c>
      <c r="G304">
        <v>37737.61</v>
      </c>
    </row>
    <row r="305" spans="2:7" x14ac:dyDescent="0.35">
      <c r="B305" s="2" t="s">
        <v>302</v>
      </c>
      <c r="C305">
        <v>15584</v>
      </c>
      <c r="D305">
        <v>1446.2</v>
      </c>
      <c r="F305">
        <v>256</v>
      </c>
      <c r="G305">
        <v>17286.2</v>
      </c>
    </row>
    <row r="306" spans="2:7" x14ac:dyDescent="0.35">
      <c r="B306" s="2" t="s">
        <v>303</v>
      </c>
      <c r="C306">
        <v>15584</v>
      </c>
      <c r="E306">
        <v>7.67</v>
      </c>
      <c r="G306">
        <v>15591.67</v>
      </c>
    </row>
    <row r="307" spans="2:7" x14ac:dyDescent="0.35">
      <c r="B307" s="2" t="s">
        <v>304</v>
      </c>
      <c r="C307">
        <v>51731.09</v>
      </c>
      <c r="D307">
        <v>1302.54</v>
      </c>
      <c r="E307">
        <v>1280.3699999999999</v>
      </c>
      <c r="F307">
        <v>768</v>
      </c>
      <c r="G307">
        <v>55082</v>
      </c>
    </row>
    <row r="308" spans="2:7" x14ac:dyDescent="0.35">
      <c r="B308" s="2" t="s">
        <v>305</v>
      </c>
      <c r="C308">
        <v>36084.75</v>
      </c>
      <c r="D308">
        <v>426.69</v>
      </c>
      <c r="E308">
        <v>496.47</v>
      </c>
      <c r="F308">
        <v>768</v>
      </c>
      <c r="G308">
        <v>37775.910000000003</v>
      </c>
    </row>
    <row r="309" spans="2:7" x14ac:dyDescent="0.35">
      <c r="B309" s="2" t="s">
        <v>306</v>
      </c>
      <c r="C309">
        <v>94789.68</v>
      </c>
      <c r="D309">
        <v>2521.89</v>
      </c>
      <c r="E309">
        <v>3344.64</v>
      </c>
      <c r="F309">
        <v>2560</v>
      </c>
      <c r="G309">
        <v>103216.20999999999</v>
      </c>
    </row>
    <row r="310" spans="2:7" x14ac:dyDescent="0.35">
      <c r="B310" s="2" t="s">
        <v>307</v>
      </c>
      <c r="C310">
        <v>68842.320000000007</v>
      </c>
      <c r="D310">
        <v>1441.78</v>
      </c>
      <c r="E310">
        <v>2038.14</v>
      </c>
      <c r="F310">
        <v>512</v>
      </c>
      <c r="G310">
        <v>72834.240000000005</v>
      </c>
    </row>
    <row r="311" spans="2:7" x14ac:dyDescent="0.35">
      <c r="B311" s="2" t="s">
        <v>308</v>
      </c>
      <c r="C311">
        <v>214124.16</v>
      </c>
      <c r="D311">
        <v>7445.36</v>
      </c>
      <c r="E311">
        <v>7734.48</v>
      </c>
      <c r="F311">
        <v>1280</v>
      </c>
      <c r="G311">
        <v>230584</v>
      </c>
    </row>
    <row r="312" spans="2:7" x14ac:dyDescent="0.35">
      <c r="B312" s="2" t="s">
        <v>309</v>
      </c>
      <c r="C312">
        <v>23609.759999999998</v>
      </c>
      <c r="D312">
        <v>2178.2600000000002</v>
      </c>
      <c r="E312">
        <v>470.34</v>
      </c>
      <c r="G312">
        <v>26258.36</v>
      </c>
    </row>
    <row r="313" spans="2:7" x14ac:dyDescent="0.35">
      <c r="B313" s="2" t="s">
        <v>310</v>
      </c>
      <c r="C313">
        <v>9740</v>
      </c>
      <c r="D313">
        <v>3778.86</v>
      </c>
      <c r="E313">
        <v>209.04</v>
      </c>
      <c r="G313">
        <v>13727.9</v>
      </c>
    </row>
    <row r="314" spans="2:7" x14ac:dyDescent="0.35">
      <c r="B314" s="2" t="s">
        <v>311</v>
      </c>
      <c r="C314">
        <v>15584</v>
      </c>
      <c r="D314">
        <v>228.87</v>
      </c>
      <c r="E314">
        <v>261.3</v>
      </c>
      <c r="F314">
        <v>512</v>
      </c>
      <c r="G314">
        <v>16586.169999999998</v>
      </c>
    </row>
    <row r="315" spans="2:7" x14ac:dyDescent="0.35">
      <c r="B315" s="2" t="s">
        <v>312</v>
      </c>
      <c r="C315">
        <v>123269.44</v>
      </c>
      <c r="D315">
        <v>3202.19</v>
      </c>
      <c r="E315">
        <v>4311.45</v>
      </c>
      <c r="F315">
        <v>256</v>
      </c>
      <c r="G315">
        <v>131039.08</v>
      </c>
    </row>
    <row r="316" spans="2:7" x14ac:dyDescent="0.35">
      <c r="B316" s="2" t="s">
        <v>313</v>
      </c>
      <c r="C316">
        <v>164676.13</v>
      </c>
      <c r="D316">
        <v>10889.43</v>
      </c>
      <c r="E316">
        <v>8152.56</v>
      </c>
      <c r="F316">
        <v>2304</v>
      </c>
      <c r="G316">
        <v>186022.12</v>
      </c>
    </row>
    <row r="317" spans="2:7" x14ac:dyDescent="0.35">
      <c r="B317" s="2" t="s">
        <v>314</v>
      </c>
      <c r="C317">
        <v>94594.880000000005</v>
      </c>
      <c r="D317">
        <v>3589.62</v>
      </c>
      <c r="E317">
        <v>2900.43</v>
      </c>
      <c r="F317">
        <v>1536</v>
      </c>
      <c r="G317">
        <v>102620.93000000001</v>
      </c>
    </row>
    <row r="318" spans="2:7" x14ac:dyDescent="0.35">
      <c r="B318" s="2" t="s">
        <v>315</v>
      </c>
      <c r="C318">
        <v>17532</v>
      </c>
      <c r="D318">
        <v>302.60000000000002</v>
      </c>
      <c r="E318">
        <v>627.12</v>
      </c>
      <c r="F318">
        <v>512</v>
      </c>
      <c r="G318">
        <v>18973.72</v>
      </c>
    </row>
    <row r="319" spans="2:7" x14ac:dyDescent="0.35">
      <c r="B319" s="2" t="s">
        <v>316</v>
      </c>
      <c r="C319">
        <v>168112.4</v>
      </c>
      <c r="D319">
        <v>7519.46</v>
      </c>
      <c r="E319">
        <v>5539.56</v>
      </c>
      <c r="F319">
        <v>512</v>
      </c>
      <c r="G319">
        <v>181683.41999999998</v>
      </c>
    </row>
    <row r="320" spans="2:7" x14ac:dyDescent="0.35">
      <c r="B320" s="2" t="s">
        <v>317</v>
      </c>
      <c r="C320">
        <v>107451.68</v>
      </c>
      <c r="D320">
        <v>3675.21</v>
      </c>
      <c r="E320">
        <v>3135.6</v>
      </c>
      <c r="F320">
        <v>512</v>
      </c>
      <c r="G320">
        <v>114774.48999999999</v>
      </c>
    </row>
    <row r="321" spans="2:7" x14ac:dyDescent="0.35">
      <c r="B321" s="2" t="s">
        <v>318</v>
      </c>
      <c r="C321">
        <v>84886.05</v>
      </c>
      <c r="D321">
        <v>2473.16</v>
      </c>
      <c r="E321">
        <v>1672.32</v>
      </c>
      <c r="F321">
        <v>1280</v>
      </c>
      <c r="G321">
        <v>90311.53</v>
      </c>
    </row>
    <row r="322" spans="2:7" x14ac:dyDescent="0.35">
      <c r="B322" s="2" t="s">
        <v>319</v>
      </c>
      <c r="C322">
        <v>57364.7</v>
      </c>
      <c r="D322">
        <v>1818.23</v>
      </c>
      <c r="E322">
        <v>1019.07</v>
      </c>
      <c r="F322">
        <v>256</v>
      </c>
      <c r="G322">
        <v>60458</v>
      </c>
    </row>
    <row r="323" spans="2:7" x14ac:dyDescent="0.35">
      <c r="B323" s="2" t="s">
        <v>320</v>
      </c>
      <c r="C323">
        <v>25713.599999999999</v>
      </c>
      <c r="D323">
        <v>3365.8</v>
      </c>
      <c r="E323">
        <v>391.95</v>
      </c>
      <c r="G323">
        <v>29471.35</v>
      </c>
    </row>
    <row r="324" spans="2:7" x14ac:dyDescent="0.35">
      <c r="B324" s="2" t="s">
        <v>321</v>
      </c>
      <c r="C324">
        <v>10129.6</v>
      </c>
      <c r="D324">
        <v>1969.59</v>
      </c>
      <c r="E324">
        <v>313.56</v>
      </c>
      <c r="G324">
        <v>12412.75</v>
      </c>
    </row>
    <row r="325" spans="2:7" x14ac:dyDescent="0.35">
      <c r="B325" s="2" t="s">
        <v>322</v>
      </c>
      <c r="C325">
        <v>73400.639999999999</v>
      </c>
      <c r="D325">
        <v>2117.16</v>
      </c>
      <c r="E325">
        <v>2299.44</v>
      </c>
      <c r="F325">
        <v>1792</v>
      </c>
      <c r="G325">
        <v>79609.240000000005</v>
      </c>
    </row>
    <row r="326" spans="2:7" x14ac:dyDescent="0.35">
      <c r="B326" s="2" t="s">
        <v>323</v>
      </c>
      <c r="C326">
        <v>152723.20000000001</v>
      </c>
      <c r="D326">
        <v>7920.4</v>
      </c>
      <c r="E326">
        <v>3632.07</v>
      </c>
      <c r="F326">
        <v>1792</v>
      </c>
      <c r="G326">
        <v>166067.67000000001</v>
      </c>
    </row>
    <row r="327" spans="2:7" x14ac:dyDescent="0.35">
      <c r="B327" s="2" t="s">
        <v>324</v>
      </c>
      <c r="C327">
        <v>285756.02</v>
      </c>
      <c r="D327">
        <v>20976.1</v>
      </c>
      <c r="E327">
        <v>11131.38</v>
      </c>
      <c r="F327">
        <v>14592</v>
      </c>
      <c r="G327">
        <v>332455.5</v>
      </c>
    </row>
    <row r="328" spans="2:7" x14ac:dyDescent="0.35">
      <c r="B328" s="2" t="s">
        <v>325</v>
      </c>
      <c r="C328">
        <v>131038.06</v>
      </c>
      <c r="D328">
        <v>6187.38</v>
      </c>
      <c r="E328">
        <v>3762.72</v>
      </c>
      <c r="F328">
        <v>5632</v>
      </c>
      <c r="G328">
        <v>146620.16</v>
      </c>
    </row>
    <row r="329" spans="2:7" x14ac:dyDescent="0.35">
      <c r="B329" s="2" t="s">
        <v>327</v>
      </c>
      <c r="C329">
        <v>109088</v>
      </c>
      <c r="D329">
        <v>3099.81</v>
      </c>
      <c r="E329">
        <v>2430.09</v>
      </c>
      <c r="F329">
        <v>1792</v>
      </c>
      <c r="G329">
        <v>116409.9</v>
      </c>
    </row>
    <row r="330" spans="2:7" x14ac:dyDescent="0.35">
      <c r="B330" s="2" t="s">
        <v>328</v>
      </c>
      <c r="C330">
        <v>512588.93</v>
      </c>
      <c r="D330">
        <v>24728.95</v>
      </c>
      <c r="E330">
        <v>20590.439999999999</v>
      </c>
      <c r="F330">
        <v>23552</v>
      </c>
      <c r="G330">
        <v>581460.31999999995</v>
      </c>
    </row>
    <row r="331" spans="2:7" x14ac:dyDescent="0.35">
      <c r="B331" s="2" t="s">
        <v>329</v>
      </c>
      <c r="C331">
        <v>91556</v>
      </c>
      <c r="D331">
        <v>18282.900000000001</v>
      </c>
      <c r="E331">
        <v>1907.49</v>
      </c>
      <c r="F331">
        <v>15872</v>
      </c>
      <c r="G331">
        <v>127618.39</v>
      </c>
    </row>
    <row r="332" spans="2:7" x14ac:dyDescent="0.35">
      <c r="B332" s="2" t="s">
        <v>330</v>
      </c>
      <c r="C332">
        <v>40908</v>
      </c>
      <c r="D332">
        <v>8660.2900000000009</v>
      </c>
      <c r="E332">
        <v>679.38</v>
      </c>
      <c r="F332">
        <v>5888</v>
      </c>
      <c r="G332">
        <v>56135.67</v>
      </c>
    </row>
    <row r="333" spans="2:7" x14ac:dyDescent="0.35">
      <c r="B333" s="2" t="s">
        <v>331</v>
      </c>
      <c r="C333">
        <v>61790.559999999998</v>
      </c>
      <c r="D333">
        <v>4047.87</v>
      </c>
      <c r="E333">
        <v>1149.72</v>
      </c>
      <c r="F333">
        <v>768</v>
      </c>
      <c r="G333">
        <v>67756.149999999994</v>
      </c>
    </row>
    <row r="334" spans="2:7" x14ac:dyDescent="0.35">
      <c r="B334" s="2" t="s">
        <v>332</v>
      </c>
      <c r="C334">
        <v>30778.400000000001</v>
      </c>
      <c r="D334">
        <v>1247.5</v>
      </c>
      <c r="E334">
        <v>496.47</v>
      </c>
      <c r="F334">
        <v>512</v>
      </c>
      <c r="G334">
        <v>33034.370000000003</v>
      </c>
    </row>
    <row r="335" spans="2:7" x14ac:dyDescent="0.35">
      <c r="B335" s="2" t="s">
        <v>333</v>
      </c>
      <c r="C335">
        <v>70416.3</v>
      </c>
      <c r="D335">
        <v>2279.7600000000002</v>
      </c>
      <c r="E335">
        <v>940.68</v>
      </c>
      <c r="F335">
        <v>768</v>
      </c>
      <c r="G335">
        <v>74404.740000000005</v>
      </c>
    </row>
    <row r="336" spans="2:7" x14ac:dyDescent="0.35">
      <c r="B336" s="2" t="s">
        <v>334</v>
      </c>
      <c r="C336">
        <v>97400</v>
      </c>
      <c r="D336">
        <v>5418.33</v>
      </c>
      <c r="E336">
        <v>2691.39</v>
      </c>
      <c r="F336">
        <v>7680</v>
      </c>
      <c r="G336">
        <v>113189.72</v>
      </c>
    </row>
    <row r="337" spans="2:17" x14ac:dyDescent="0.35">
      <c r="B337" s="2" t="s">
        <v>335</v>
      </c>
      <c r="C337">
        <v>44414.400000000001</v>
      </c>
      <c r="D337">
        <v>2622.25</v>
      </c>
      <c r="E337">
        <v>1201.98</v>
      </c>
      <c r="G337">
        <v>48238.630000000005</v>
      </c>
    </row>
    <row r="338" spans="2:17" x14ac:dyDescent="0.35">
      <c r="B338" s="2" t="s">
        <v>336</v>
      </c>
      <c r="C338">
        <v>260408.64</v>
      </c>
      <c r="D338">
        <v>17380.8</v>
      </c>
      <c r="E338">
        <v>7969.65</v>
      </c>
      <c r="F338">
        <v>2560</v>
      </c>
      <c r="G338">
        <v>288319.09000000003</v>
      </c>
    </row>
    <row r="339" spans="2:17" x14ac:dyDescent="0.35">
      <c r="B339" s="2" t="s">
        <v>337</v>
      </c>
      <c r="C339">
        <v>45676.7</v>
      </c>
      <c r="D339">
        <v>2951.86</v>
      </c>
      <c r="E339">
        <v>600.99</v>
      </c>
      <c r="F339">
        <v>256</v>
      </c>
      <c r="G339">
        <v>49485.549999999996</v>
      </c>
    </row>
    <row r="340" spans="2:17" x14ac:dyDescent="0.35">
      <c r="B340" s="2" t="s">
        <v>338</v>
      </c>
      <c r="C340">
        <v>32087.46</v>
      </c>
      <c r="E340">
        <v>130.65</v>
      </c>
      <c r="G340">
        <v>32218.11</v>
      </c>
    </row>
    <row r="341" spans="2:17" x14ac:dyDescent="0.35">
      <c r="B341" s="2" t="s">
        <v>339</v>
      </c>
      <c r="C341">
        <v>179683.52</v>
      </c>
      <c r="D341">
        <v>4505.87</v>
      </c>
      <c r="E341">
        <v>4050.15</v>
      </c>
      <c r="F341">
        <v>1792</v>
      </c>
      <c r="G341">
        <v>190031.53999999998</v>
      </c>
    </row>
    <row r="342" spans="2:17" x14ac:dyDescent="0.35">
      <c r="B342" s="2" t="s">
        <v>340</v>
      </c>
      <c r="C342">
        <v>6739963.1200000001</v>
      </c>
      <c r="D342">
        <v>533492.89</v>
      </c>
      <c r="E342">
        <v>297411.65999999997</v>
      </c>
      <c r="F342">
        <v>410112</v>
      </c>
      <c r="G342">
        <v>7980979.6699999999</v>
      </c>
    </row>
    <row r="343" spans="2:17" x14ac:dyDescent="0.35">
      <c r="B343" s="2" t="s">
        <v>341</v>
      </c>
      <c r="C343">
        <v>3236103.31</v>
      </c>
      <c r="D343">
        <v>137381.39000000001</v>
      </c>
      <c r="E343">
        <v>147399.32999999999</v>
      </c>
      <c r="F343">
        <v>145408</v>
      </c>
      <c r="G343">
        <v>3666292.0300000003</v>
      </c>
    </row>
    <row r="344" spans="2:17" x14ac:dyDescent="0.35">
      <c r="B344" s="2" t="s">
        <v>342</v>
      </c>
      <c r="C344">
        <v>110646.39999999999</v>
      </c>
      <c r="D344">
        <v>3134.66</v>
      </c>
      <c r="E344">
        <v>3893.37</v>
      </c>
      <c r="F344">
        <v>2304</v>
      </c>
      <c r="G344">
        <v>119978.43</v>
      </c>
    </row>
    <row r="345" spans="2:17" x14ac:dyDescent="0.35">
      <c r="B345" s="2" t="s">
        <v>343</v>
      </c>
      <c r="C345">
        <v>163632</v>
      </c>
      <c r="D345">
        <v>6603.72</v>
      </c>
      <c r="E345">
        <v>5382.78</v>
      </c>
      <c r="F345">
        <v>2560</v>
      </c>
      <c r="G345">
        <v>178178.5</v>
      </c>
    </row>
    <row r="346" spans="2:17" x14ac:dyDescent="0.35">
      <c r="B346" s="2" t="s">
        <v>344</v>
      </c>
      <c r="C346">
        <v>718578.24</v>
      </c>
      <c r="D346">
        <v>45984.67</v>
      </c>
      <c r="E346">
        <v>31251.48</v>
      </c>
      <c r="F346">
        <v>11776</v>
      </c>
      <c r="G346">
        <v>807590.39</v>
      </c>
    </row>
    <row r="347" spans="2:17" x14ac:dyDescent="0.35">
      <c r="B347" s="2" t="s">
        <v>345</v>
      </c>
      <c r="C347">
        <v>341320.77</v>
      </c>
      <c r="D347">
        <v>10361.75</v>
      </c>
      <c r="E347">
        <v>15390.57</v>
      </c>
      <c r="F347">
        <v>5632</v>
      </c>
      <c r="G347">
        <v>372705.09</v>
      </c>
    </row>
    <row r="348" spans="2:17" x14ac:dyDescent="0.35">
      <c r="B348" s="2" t="s">
        <v>346</v>
      </c>
      <c r="C348">
        <v>349081.59999999998</v>
      </c>
      <c r="D348">
        <v>6648.66</v>
      </c>
      <c r="E348">
        <v>18761.34</v>
      </c>
      <c r="F348">
        <v>5888</v>
      </c>
      <c r="G348">
        <v>380379.6</v>
      </c>
    </row>
    <row r="349" spans="2:17" x14ac:dyDescent="0.35">
      <c r="B349" s="2" t="s">
        <v>347</v>
      </c>
      <c r="C349">
        <v>117815.03999999999</v>
      </c>
      <c r="D349">
        <v>3242.09</v>
      </c>
      <c r="E349">
        <v>2613</v>
      </c>
      <c r="F349">
        <v>256</v>
      </c>
      <c r="G349">
        <v>123926.12999999999</v>
      </c>
    </row>
    <row r="350" spans="2:17" x14ac:dyDescent="0.35">
      <c r="B350" s="2" t="s">
        <v>348</v>
      </c>
      <c r="C350">
        <v>45100.1</v>
      </c>
      <c r="D350">
        <v>4332.42</v>
      </c>
      <c r="E350">
        <v>906.22</v>
      </c>
      <c r="F350">
        <v>7424</v>
      </c>
      <c r="G350">
        <v>57762.74</v>
      </c>
    </row>
    <row r="351" spans="2:17" x14ac:dyDescent="0.35">
      <c r="B351" s="2" t="s">
        <v>350</v>
      </c>
      <c r="C351">
        <v>148048</v>
      </c>
      <c r="D351">
        <v>11316.88</v>
      </c>
      <c r="E351">
        <v>4677.2700000000004</v>
      </c>
      <c r="F351">
        <v>2304</v>
      </c>
      <c r="G351">
        <v>166346.15</v>
      </c>
      <c r="N351" s="77"/>
      <c r="O351" s="77"/>
      <c r="P351" s="77"/>
      <c r="Q351" s="77"/>
    </row>
    <row r="352" spans="2:17" x14ac:dyDescent="0.35">
      <c r="B352" s="2" t="s">
        <v>351</v>
      </c>
      <c r="C352">
        <v>264928</v>
      </c>
      <c r="D352">
        <v>7547.49</v>
      </c>
      <c r="E352">
        <v>12385.62</v>
      </c>
      <c r="F352">
        <v>10240</v>
      </c>
      <c r="G352">
        <v>295101.11</v>
      </c>
    </row>
    <row r="353" spans="2:7" x14ac:dyDescent="0.35">
      <c r="B353" s="2" t="s">
        <v>352</v>
      </c>
      <c r="C353">
        <v>509830.56</v>
      </c>
      <c r="D353">
        <v>26839.8</v>
      </c>
      <c r="E353">
        <v>20433.66</v>
      </c>
      <c r="F353">
        <v>11008</v>
      </c>
      <c r="G353">
        <v>568112.02</v>
      </c>
    </row>
    <row r="354" spans="2:7" x14ac:dyDescent="0.35">
      <c r="B354" s="2" t="s">
        <v>353</v>
      </c>
      <c r="C354">
        <v>335133.92</v>
      </c>
      <c r="D354">
        <v>12644.16</v>
      </c>
      <c r="E354">
        <v>14528.28</v>
      </c>
      <c r="F354">
        <v>7936</v>
      </c>
      <c r="G354">
        <v>370242.36</v>
      </c>
    </row>
    <row r="355" spans="2:7" x14ac:dyDescent="0.35">
      <c r="B355" s="2" t="s">
        <v>354</v>
      </c>
      <c r="C355">
        <v>163554.07999999999</v>
      </c>
      <c r="D355">
        <v>3599.85</v>
      </c>
      <c r="E355">
        <v>6166.68</v>
      </c>
      <c r="F355">
        <v>4608</v>
      </c>
      <c r="G355">
        <v>177928.61</v>
      </c>
    </row>
    <row r="356" spans="2:7" x14ac:dyDescent="0.35">
      <c r="B356" s="2" t="s">
        <v>355</v>
      </c>
      <c r="C356">
        <v>67206</v>
      </c>
      <c r="D356">
        <v>3176.69</v>
      </c>
      <c r="E356">
        <v>1907.49</v>
      </c>
      <c r="F356">
        <v>3072</v>
      </c>
      <c r="G356">
        <v>75362.179999999993</v>
      </c>
    </row>
    <row r="357" spans="2:7" x14ac:dyDescent="0.35">
      <c r="B357" s="2" t="s">
        <v>356</v>
      </c>
      <c r="C357">
        <v>176488.8</v>
      </c>
      <c r="D357">
        <v>4507.13</v>
      </c>
      <c r="E357">
        <v>7705.24</v>
      </c>
      <c r="F357">
        <v>6144</v>
      </c>
      <c r="G357">
        <v>194845.16999999998</v>
      </c>
    </row>
    <row r="358" spans="2:7" x14ac:dyDescent="0.35">
      <c r="B358" s="2" t="s">
        <v>357</v>
      </c>
      <c r="C358">
        <v>436352</v>
      </c>
      <c r="D358">
        <v>13211.99</v>
      </c>
      <c r="E358">
        <v>21531.119999999999</v>
      </c>
      <c r="F358">
        <v>6144</v>
      </c>
      <c r="G358">
        <v>477239.11</v>
      </c>
    </row>
    <row r="359" spans="2:7" x14ac:dyDescent="0.35">
      <c r="B359" s="2" t="s">
        <v>358</v>
      </c>
      <c r="C359">
        <v>370587.52</v>
      </c>
      <c r="D359">
        <v>53663.07</v>
      </c>
      <c r="E359">
        <v>14841.84</v>
      </c>
      <c r="F359">
        <v>102656</v>
      </c>
      <c r="G359">
        <v>541748.43000000005</v>
      </c>
    </row>
    <row r="360" spans="2:7" x14ac:dyDescent="0.35">
      <c r="B360" s="2" t="s">
        <v>359</v>
      </c>
      <c r="C360">
        <v>109867.2</v>
      </c>
      <c r="D360">
        <v>19747.16</v>
      </c>
      <c r="E360">
        <v>4572.75</v>
      </c>
      <c r="F360">
        <v>43008</v>
      </c>
      <c r="G360">
        <v>177195.11</v>
      </c>
    </row>
    <row r="361" spans="2:7" x14ac:dyDescent="0.35">
      <c r="B361" s="2" t="s">
        <v>360</v>
      </c>
      <c r="C361">
        <v>50492.160000000003</v>
      </c>
      <c r="D361">
        <v>842.65</v>
      </c>
      <c r="E361">
        <v>1463.28</v>
      </c>
      <c r="F361">
        <v>512</v>
      </c>
      <c r="G361">
        <v>53310.090000000004</v>
      </c>
    </row>
    <row r="362" spans="2:7" x14ac:dyDescent="0.35">
      <c r="B362" s="2" t="s">
        <v>361</v>
      </c>
      <c r="C362">
        <v>23376</v>
      </c>
      <c r="D362">
        <v>2304.38</v>
      </c>
      <c r="E362">
        <v>574.86</v>
      </c>
      <c r="F362">
        <v>256</v>
      </c>
      <c r="G362">
        <v>26511.24</v>
      </c>
    </row>
    <row r="363" spans="2:7" x14ac:dyDescent="0.35">
      <c r="B363" s="2" t="s">
        <v>362</v>
      </c>
      <c r="C363">
        <v>132074.4</v>
      </c>
      <c r="D363">
        <v>29352.6</v>
      </c>
      <c r="E363">
        <v>1411.02</v>
      </c>
      <c r="F363">
        <v>1280</v>
      </c>
      <c r="G363">
        <v>164118.01999999999</v>
      </c>
    </row>
    <row r="364" spans="2:7" x14ac:dyDescent="0.35">
      <c r="B364" s="2" t="s">
        <v>363</v>
      </c>
      <c r="C364">
        <v>709531.73</v>
      </c>
      <c r="D364">
        <v>112449.83</v>
      </c>
      <c r="E364">
        <v>28272.66</v>
      </c>
      <c r="F364">
        <v>169216</v>
      </c>
      <c r="G364">
        <v>1019470.22</v>
      </c>
    </row>
    <row r="365" spans="2:7" x14ac:dyDescent="0.35">
      <c r="B365" s="2" t="s">
        <v>364</v>
      </c>
      <c r="C365">
        <v>233300.27</v>
      </c>
      <c r="D365">
        <v>44757.75</v>
      </c>
      <c r="E365">
        <v>10582.65</v>
      </c>
      <c r="F365">
        <v>56576</v>
      </c>
      <c r="G365">
        <v>345216.67</v>
      </c>
    </row>
    <row r="366" spans="2:7" x14ac:dyDescent="0.35">
      <c r="B366" s="2" t="s">
        <v>365</v>
      </c>
      <c r="C366">
        <v>57964.69</v>
      </c>
      <c r="D366">
        <v>3144</v>
      </c>
      <c r="E366">
        <v>1097.46</v>
      </c>
      <c r="F366">
        <v>1536</v>
      </c>
      <c r="G366">
        <v>63742.15</v>
      </c>
    </row>
    <row r="367" spans="2:7" x14ac:dyDescent="0.35">
      <c r="B367" s="2" t="s">
        <v>366</v>
      </c>
      <c r="C367">
        <v>101724.56</v>
      </c>
      <c r="D367">
        <v>9071.4500000000007</v>
      </c>
      <c r="E367">
        <v>3684.33</v>
      </c>
      <c r="F367">
        <v>7168</v>
      </c>
      <c r="G367">
        <v>121648.34</v>
      </c>
    </row>
    <row r="368" spans="2:7" x14ac:dyDescent="0.35">
      <c r="B368" s="2" t="s">
        <v>367</v>
      </c>
      <c r="C368">
        <v>55175.15</v>
      </c>
      <c r="D368">
        <v>4969.8</v>
      </c>
      <c r="E368">
        <v>2012.01</v>
      </c>
      <c r="F368">
        <v>5632</v>
      </c>
      <c r="G368">
        <v>67788.960000000006</v>
      </c>
    </row>
    <row r="369" spans="2:7" x14ac:dyDescent="0.35">
      <c r="B369" s="2" t="s">
        <v>368</v>
      </c>
      <c r="C369">
        <v>296173.92</v>
      </c>
      <c r="D369">
        <v>48889.07</v>
      </c>
      <c r="E369">
        <v>11444.94</v>
      </c>
      <c r="F369">
        <v>107520</v>
      </c>
      <c r="G369">
        <v>464027.93</v>
      </c>
    </row>
    <row r="370" spans="2:7" x14ac:dyDescent="0.35">
      <c r="B370" s="2" t="s">
        <v>369</v>
      </c>
      <c r="C370">
        <v>62336</v>
      </c>
      <c r="D370">
        <v>7699.73</v>
      </c>
      <c r="E370">
        <v>1620.06</v>
      </c>
      <c r="F370">
        <v>2048</v>
      </c>
      <c r="G370">
        <v>73703.789999999994</v>
      </c>
    </row>
    <row r="371" spans="2:7" x14ac:dyDescent="0.35">
      <c r="B371" s="2" t="s">
        <v>370</v>
      </c>
      <c r="C371">
        <v>734419.38</v>
      </c>
      <c r="D371">
        <v>52019.56</v>
      </c>
      <c r="E371">
        <v>34491.599999999999</v>
      </c>
      <c r="F371">
        <v>16896</v>
      </c>
      <c r="G371">
        <v>837826.54</v>
      </c>
    </row>
    <row r="372" spans="2:7" x14ac:dyDescent="0.35">
      <c r="B372" s="2" t="s">
        <v>371</v>
      </c>
      <c r="C372">
        <v>167442.29</v>
      </c>
      <c r="D372">
        <v>29721.48</v>
      </c>
      <c r="E372">
        <v>7028.97</v>
      </c>
      <c r="F372">
        <v>64512</v>
      </c>
      <c r="G372">
        <v>268704.74</v>
      </c>
    </row>
    <row r="373" spans="2:7" x14ac:dyDescent="0.35">
      <c r="B373" s="2" t="s">
        <v>372</v>
      </c>
      <c r="C373">
        <v>63271.040000000001</v>
      </c>
      <c r="D373">
        <v>5994.99</v>
      </c>
      <c r="E373">
        <v>1881.36</v>
      </c>
      <c r="F373">
        <v>17408</v>
      </c>
      <c r="G373">
        <v>88555.39</v>
      </c>
    </row>
    <row r="374" spans="2:7" x14ac:dyDescent="0.35">
      <c r="B374" s="2" t="s">
        <v>373</v>
      </c>
      <c r="C374">
        <v>37012</v>
      </c>
      <c r="D374">
        <v>3268.22</v>
      </c>
      <c r="E374">
        <v>1776.84</v>
      </c>
      <c r="F374">
        <v>512</v>
      </c>
      <c r="G374">
        <v>42569.06</v>
      </c>
    </row>
    <row r="375" spans="2:7" x14ac:dyDescent="0.35">
      <c r="B375" s="2" t="s">
        <v>374</v>
      </c>
      <c r="C375">
        <v>11688</v>
      </c>
      <c r="D375">
        <v>608.35</v>
      </c>
      <c r="E375">
        <v>104.52</v>
      </c>
      <c r="G375">
        <v>12400.87</v>
      </c>
    </row>
    <row r="376" spans="2:7" x14ac:dyDescent="0.35">
      <c r="B376" s="2" t="s">
        <v>375</v>
      </c>
      <c r="C376">
        <v>23376</v>
      </c>
      <c r="D376">
        <v>3083.78</v>
      </c>
      <c r="E376">
        <v>470.34</v>
      </c>
      <c r="G376">
        <v>26930.12</v>
      </c>
    </row>
    <row r="377" spans="2:7" x14ac:dyDescent="0.35">
      <c r="B377" s="2" t="s">
        <v>376</v>
      </c>
      <c r="C377">
        <v>11688</v>
      </c>
      <c r="D377">
        <v>1180.47</v>
      </c>
      <c r="E377">
        <v>386.25</v>
      </c>
      <c r="G377">
        <v>13254.72</v>
      </c>
    </row>
    <row r="378" spans="2:7" x14ac:dyDescent="0.35">
      <c r="B378" s="2" t="s">
        <v>377</v>
      </c>
      <c r="C378">
        <v>166974.76999999999</v>
      </c>
      <c r="D378">
        <v>15034.13</v>
      </c>
      <c r="E378">
        <v>3997.89</v>
      </c>
      <c r="F378">
        <v>1280</v>
      </c>
      <c r="G378">
        <v>187286.78999999998</v>
      </c>
    </row>
    <row r="379" spans="2:7" x14ac:dyDescent="0.35">
      <c r="B379" s="2" t="s">
        <v>378</v>
      </c>
      <c r="C379">
        <v>9350.4</v>
      </c>
      <c r="D379">
        <v>1689.21</v>
      </c>
      <c r="E379">
        <v>391.95</v>
      </c>
      <c r="G379">
        <v>11431.56</v>
      </c>
    </row>
    <row r="380" spans="2:7" x14ac:dyDescent="0.35">
      <c r="B380" s="2" t="s">
        <v>379</v>
      </c>
      <c r="C380">
        <v>66232</v>
      </c>
      <c r="D380">
        <v>1112.55</v>
      </c>
      <c r="E380">
        <v>1829.1</v>
      </c>
      <c r="F380">
        <v>768</v>
      </c>
      <c r="G380">
        <v>69941.649999999994</v>
      </c>
    </row>
    <row r="381" spans="2:7" x14ac:dyDescent="0.35">
      <c r="B381" s="2" t="s">
        <v>380</v>
      </c>
      <c r="C381">
        <v>70128</v>
      </c>
      <c r="D381">
        <v>8534.68</v>
      </c>
      <c r="E381">
        <v>391.95</v>
      </c>
      <c r="G381">
        <v>79054.63</v>
      </c>
    </row>
    <row r="382" spans="2:7" x14ac:dyDescent="0.35">
      <c r="B382" s="2" t="s">
        <v>381</v>
      </c>
      <c r="C382">
        <v>120386.4</v>
      </c>
      <c r="D382">
        <v>12355.45</v>
      </c>
      <c r="E382">
        <v>4233.0600000000004</v>
      </c>
      <c r="F382">
        <v>2560</v>
      </c>
      <c r="G382">
        <v>139534.91</v>
      </c>
    </row>
    <row r="383" spans="2:7" x14ac:dyDescent="0.35">
      <c r="B383" s="2" t="s">
        <v>382</v>
      </c>
      <c r="C383">
        <v>139476.79999999999</v>
      </c>
      <c r="D383">
        <v>21116.35</v>
      </c>
      <c r="E383">
        <v>4154.67</v>
      </c>
      <c r="F383">
        <v>33536</v>
      </c>
      <c r="G383">
        <v>198283.81999999998</v>
      </c>
    </row>
    <row r="384" spans="2:7" x14ac:dyDescent="0.35">
      <c r="B384" s="2" t="s">
        <v>383</v>
      </c>
      <c r="C384">
        <v>118695.54</v>
      </c>
      <c r="D384">
        <v>4092.06</v>
      </c>
      <c r="E384">
        <v>3814.98</v>
      </c>
      <c r="F384">
        <v>256</v>
      </c>
      <c r="G384">
        <v>126858.57999999999</v>
      </c>
    </row>
    <row r="385" spans="2:7" x14ac:dyDescent="0.35">
      <c r="B385" s="2" t="s">
        <v>384</v>
      </c>
      <c r="C385">
        <v>66364.460000000006</v>
      </c>
      <c r="D385">
        <v>2005.19</v>
      </c>
      <c r="E385">
        <v>1646.19</v>
      </c>
      <c r="G385">
        <v>70015.840000000011</v>
      </c>
    </row>
    <row r="386" spans="2:7" x14ac:dyDescent="0.35">
      <c r="B386" s="2" t="s">
        <v>385</v>
      </c>
      <c r="C386">
        <v>77452.479999999996</v>
      </c>
      <c r="D386">
        <v>15090.56</v>
      </c>
      <c r="E386">
        <v>3527.55</v>
      </c>
      <c r="F386">
        <v>33024</v>
      </c>
      <c r="G386">
        <v>129094.59</v>
      </c>
    </row>
    <row r="387" spans="2:7" x14ac:dyDescent="0.35">
      <c r="B387" s="2" t="s">
        <v>386</v>
      </c>
      <c r="C387">
        <v>107529.60000000001</v>
      </c>
      <c r="D387">
        <v>31661.02</v>
      </c>
      <c r="E387">
        <v>4807.92</v>
      </c>
      <c r="F387">
        <v>41472</v>
      </c>
      <c r="G387">
        <v>185470.54</v>
      </c>
    </row>
    <row r="388" spans="2:7" x14ac:dyDescent="0.35">
      <c r="B388" s="2" t="s">
        <v>387</v>
      </c>
      <c r="C388">
        <v>18311.2</v>
      </c>
      <c r="D388">
        <v>533.74</v>
      </c>
      <c r="E388">
        <v>261.3</v>
      </c>
      <c r="G388">
        <v>19106.240000000002</v>
      </c>
    </row>
    <row r="389" spans="2:7" x14ac:dyDescent="0.35">
      <c r="B389" s="2" t="s">
        <v>388</v>
      </c>
      <c r="C389">
        <v>97750.64</v>
      </c>
      <c r="D389">
        <v>7819.28</v>
      </c>
      <c r="E389">
        <v>2504.83</v>
      </c>
      <c r="F389">
        <v>768</v>
      </c>
      <c r="G389">
        <v>108842.75</v>
      </c>
    </row>
    <row r="390" spans="2:7" x14ac:dyDescent="0.35">
      <c r="B390" s="2" t="s">
        <v>389</v>
      </c>
      <c r="C390">
        <v>54816.72</v>
      </c>
      <c r="D390">
        <v>1977.92</v>
      </c>
      <c r="E390">
        <v>1347.55</v>
      </c>
      <c r="F390">
        <v>1280</v>
      </c>
      <c r="G390">
        <v>59422.19</v>
      </c>
    </row>
    <row r="391" spans="2:7" x14ac:dyDescent="0.35">
      <c r="B391" s="2" t="s">
        <v>390</v>
      </c>
      <c r="C391">
        <v>158177.60000000001</v>
      </c>
      <c r="D391">
        <v>8610.68</v>
      </c>
      <c r="E391">
        <v>3057.21</v>
      </c>
      <c r="F391">
        <v>256</v>
      </c>
      <c r="G391">
        <v>170101.49</v>
      </c>
    </row>
    <row r="392" spans="2:7" x14ac:dyDescent="0.35">
      <c r="B392" s="2" t="s">
        <v>391</v>
      </c>
      <c r="C392">
        <v>159969.76</v>
      </c>
      <c r="D392">
        <v>8631.25</v>
      </c>
      <c r="E392">
        <v>5199.87</v>
      </c>
      <c r="F392">
        <v>512</v>
      </c>
      <c r="G392">
        <v>174312.88</v>
      </c>
    </row>
    <row r="393" spans="2:7" x14ac:dyDescent="0.35">
      <c r="B393" s="2" t="s">
        <v>392</v>
      </c>
      <c r="C393">
        <v>54310.239999999998</v>
      </c>
      <c r="D393">
        <v>2859.2</v>
      </c>
      <c r="E393">
        <v>1646.19</v>
      </c>
      <c r="G393">
        <v>58815.63</v>
      </c>
    </row>
    <row r="394" spans="2:7" x14ac:dyDescent="0.35">
      <c r="B394" s="2" t="s">
        <v>393</v>
      </c>
      <c r="C394">
        <v>296096</v>
      </c>
      <c r="D394">
        <v>1005.62</v>
      </c>
      <c r="E394">
        <v>10478.129999999999</v>
      </c>
      <c r="F394">
        <v>1280</v>
      </c>
      <c r="G394">
        <v>308859.75</v>
      </c>
    </row>
    <row r="395" spans="2:7" x14ac:dyDescent="0.35">
      <c r="B395" s="2" t="s">
        <v>936</v>
      </c>
      <c r="C395">
        <v>1040232</v>
      </c>
      <c r="D395">
        <v>47219.93</v>
      </c>
      <c r="E395">
        <v>54899.13</v>
      </c>
      <c r="F395">
        <v>36608</v>
      </c>
      <c r="G395">
        <v>1178959.06</v>
      </c>
    </row>
    <row r="396" spans="2:7" x14ac:dyDescent="0.35">
      <c r="B396" s="2" t="s">
        <v>937</v>
      </c>
      <c r="C396">
        <v>1128515.3600000001</v>
      </c>
      <c r="D396">
        <v>97191.75</v>
      </c>
      <c r="E396">
        <v>43140.63</v>
      </c>
      <c r="F396">
        <v>45568</v>
      </c>
      <c r="G396">
        <v>1314415.7400000002</v>
      </c>
    </row>
    <row r="397" spans="2:7" x14ac:dyDescent="0.35">
      <c r="B397" s="2" t="s">
        <v>394</v>
      </c>
      <c r="C397">
        <v>99734553.340000078</v>
      </c>
      <c r="D397">
        <v>6591732</v>
      </c>
      <c r="E397">
        <v>3899219.5400000005</v>
      </c>
      <c r="F397">
        <v>5104384</v>
      </c>
      <c r="G397">
        <v>115329888.88000008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FF"/>
  </sheetPr>
  <dimension ref="A3:AD397"/>
  <sheetViews>
    <sheetView workbookViewId="0">
      <pane ySplit="6" topLeftCell="A7" activePane="bottomLeft" state="frozen"/>
      <selection pane="bottomLeft"/>
    </sheetView>
  </sheetViews>
  <sheetFormatPr defaultRowHeight="14.5" x14ac:dyDescent="0.35"/>
  <cols>
    <col min="2" max="2" width="19.08984375" bestFit="1" customWidth="1"/>
    <col min="3" max="3" width="15.6328125" bestFit="1" customWidth="1"/>
    <col min="4" max="4" width="10.81640625" bestFit="1" customWidth="1"/>
    <col min="5" max="5" width="11.81640625" bestFit="1" customWidth="1"/>
    <col min="6" max="6" width="11" customWidth="1"/>
    <col min="7" max="7" width="12" bestFit="1" customWidth="1"/>
    <col min="8" max="29" width="5" bestFit="1" customWidth="1"/>
    <col min="30" max="30" width="10.7265625" bestFit="1" customWidth="1"/>
  </cols>
  <sheetData>
    <row r="3" spans="2:30" x14ac:dyDescent="0.35">
      <c r="B3" s="1" t="s">
        <v>396</v>
      </c>
      <c r="C3" t="s" vm="1">
        <v>398</v>
      </c>
    </row>
    <row r="5" spans="2:30" x14ac:dyDescent="0.35">
      <c r="B5" s="1" t="s">
        <v>397</v>
      </c>
      <c r="C5" s="1" t="s">
        <v>395</v>
      </c>
    </row>
    <row r="6" spans="2:30" x14ac:dyDescent="0.35">
      <c r="B6" s="1" t="s">
        <v>0</v>
      </c>
      <c r="C6">
        <v>2026</v>
      </c>
      <c r="D6">
        <v>2027</v>
      </c>
      <c r="E6" t="s">
        <v>394</v>
      </c>
      <c r="F6" s="1"/>
      <c r="K6" s="1"/>
      <c r="L6" s="1"/>
      <c r="M6" s="1"/>
      <c r="N6" s="1"/>
      <c r="O6" s="1"/>
      <c r="P6" s="1"/>
      <c r="Q6" s="1"/>
      <c r="R6" s="1"/>
      <c r="S6" s="1"/>
      <c r="T6" s="1"/>
      <c r="U6" s="1"/>
      <c r="V6" s="1"/>
      <c r="W6" s="1"/>
      <c r="X6" s="1"/>
      <c r="Y6" s="1"/>
      <c r="Z6" s="1"/>
      <c r="AA6" s="1"/>
      <c r="AB6" s="1"/>
      <c r="AC6" s="1"/>
      <c r="AD6" s="1"/>
    </row>
    <row r="7" spans="2:30" x14ac:dyDescent="0.35">
      <c r="B7" s="2" t="s">
        <v>1</v>
      </c>
      <c r="C7">
        <v>1044.27</v>
      </c>
      <c r="D7">
        <v>1179.57</v>
      </c>
      <c r="E7">
        <v>2223.84</v>
      </c>
    </row>
    <row r="8" spans="2:30" x14ac:dyDescent="0.35">
      <c r="B8" s="2" t="s">
        <v>2</v>
      </c>
      <c r="C8" s="48">
        <v>159097.46</v>
      </c>
      <c r="D8">
        <v>160545.35</v>
      </c>
      <c r="E8">
        <v>319642.81</v>
      </c>
    </row>
    <row r="9" spans="2:30" x14ac:dyDescent="0.35">
      <c r="B9" s="2" t="s">
        <v>3</v>
      </c>
      <c r="C9">
        <v>75691.11</v>
      </c>
      <c r="D9">
        <v>78188.639999999999</v>
      </c>
      <c r="E9">
        <v>153879.75</v>
      </c>
    </row>
    <row r="10" spans="2:30" x14ac:dyDescent="0.35">
      <c r="B10" s="2" t="s">
        <v>4</v>
      </c>
      <c r="C10">
        <v>981.6</v>
      </c>
      <c r="D10">
        <v>505.53</v>
      </c>
      <c r="E10">
        <v>1487.13</v>
      </c>
    </row>
    <row r="11" spans="2:30" x14ac:dyDescent="0.35">
      <c r="B11" s="2" t="s">
        <v>5</v>
      </c>
      <c r="C11">
        <v>7507.99</v>
      </c>
      <c r="D11">
        <v>6740.4</v>
      </c>
      <c r="E11">
        <v>14248.39</v>
      </c>
    </row>
    <row r="12" spans="2:30" x14ac:dyDescent="0.35">
      <c r="B12" s="2" t="s">
        <v>6</v>
      </c>
      <c r="C12">
        <v>1472.4</v>
      </c>
      <c r="D12">
        <v>1516.59</v>
      </c>
      <c r="E12">
        <v>2988.99</v>
      </c>
    </row>
    <row r="13" spans="2:30" x14ac:dyDescent="0.35">
      <c r="B13" s="2" t="s">
        <v>7</v>
      </c>
      <c r="C13">
        <v>1145.2</v>
      </c>
      <c r="D13">
        <v>842.55</v>
      </c>
      <c r="E13">
        <v>1987.75</v>
      </c>
    </row>
    <row r="14" spans="2:30" x14ac:dyDescent="0.35">
      <c r="B14" s="2" t="s">
        <v>8</v>
      </c>
      <c r="C14">
        <v>490.8</v>
      </c>
      <c r="D14">
        <v>715.67</v>
      </c>
      <c r="E14">
        <v>1206.47</v>
      </c>
    </row>
    <row r="15" spans="2:30" x14ac:dyDescent="0.35">
      <c r="B15" s="2" t="s">
        <v>9</v>
      </c>
      <c r="C15">
        <v>2617.6</v>
      </c>
      <c r="D15">
        <v>3707.22</v>
      </c>
      <c r="E15">
        <v>6324.82</v>
      </c>
    </row>
    <row r="16" spans="2:30" x14ac:dyDescent="0.35">
      <c r="B16" s="2" t="s">
        <v>10</v>
      </c>
      <c r="C16">
        <v>654.4</v>
      </c>
      <c r="D16">
        <v>168.51</v>
      </c>
      <c r="E16">
        <v>822.91</v>
      </c>
    </row>
    <row r="17" spans="2:5" x14ac:dyDescent="0.35">
      <c r="B17" s="2" t="s">
        <v>11</v>
      </c>
      <c r="C17">
        <v>12433.6</v>
      </c>
      <c r="D17">
        <v>16413.54</v>
      </c>
      <c r="E17">
        <v>28847.14</v>
      </c>
    </row>
    <row r="18" spans="2:5" x14ac:dyDescent="0.35">
      <c r="B18" s="2" t="s">
        <v>12</v>
      </c>
      <c r="C18">
        <v>275498.19</v>
      </c>
      <c r="D18">
        <v>277255.12</v>
      </c>
      <c r="E18">
        <v>552753.31000000006</v>
      </c>
    </row>
    <row r="19" spans="2:5" x14ac:dyDescent="0.35">
      <c r="B19" s="2" t="s">
        <v>13</v>
      </c>
      <c r="C19">
        <v>48642.99</v>
      </c>
      <c r="D19">
        <v>51901.08</v>
      </c>
      <c r="E19">
        <v>100544.07</v>
      </c>
    </row>
    <row r="20" spans="2:5" x14ac:dyDescent="0.35">
      <c r="B20" s="2" t="s">
        <v>14</v>
      </c>
      <c r="C20">
        <v>14771.12</v>
      </c>
      <c r="D20">
        <v>21104.79</v>
      </c>
      <c r="E20">
        <v>35875.910000000003</v>
      </c>
    </row>
    <row r="21" spans="2:5" x14ac:dyDescent="0.35">
      <c r="B21" s="2" t="s">
        <v>15</v>
      </c>
      <c r="C21">
        <v>49215.47</v>
      </c>
      <c r="D21">
        <v>36903.69</v>
      </c>
      <c r="E21">
        <v>86119.16</v>
      </c>
    </row>
    <row r="22" spans="2:5" x14ac:dyDescent="0.35">
      <c r="B22" s="2" t="s">
        <v>16</v>
      </c>
      <c r="C22">
        <v>82405.460000000006</v>
      </c>
      <c r="D22">
        <v>95049.42</v>
      </c>
      <c r="E22">
        <v>177454.88</v>
      </c>
    </row>
    <row r="23" spans="2:5" x14ac:dyDescent="0.35">
      <c r="B23" s="2" t="s">
        <v>17</v>
      </c>
      <c r="C23">
        <v>168801.26</v>
      </c>
      <c r="D23">
        <v>278803.71999999997</v>
      </c>
      <c r="E23">
        <v>447604.98</v>
      </c>
    </row>
    <row r="24" spans="2:5" x14ac:dyDescent="0.35">
      <c r="B24" s="2" t="s">
        <v>18</v>
      </c>
      <c r="C24">
        <v>48354.78</v>
      </c>
      <c r="D24">
        <v>63948.67</v>
      </c>
      <c r="E24">
        <v>112303.45</v>
      </c>
    </row>
    <row r="25" spans="2:5" x14ac:dyDescent="0.35">
      <c r="B25" s="2" t="s">
        <v>19</v>
      </c>
      <c r="C25">
        <v>1963.2</v>
      </c>
      <c r="D25">
        <v>1348.08</v>
      </c>
      <c r="E25">
        <v>3311.2799999999997</v>
      </c>
    </row>
    <row r="26" spans="2:5" x14ac:dyDescent="0.35">
      <c r="B26" s="2" t="s">
        <v>20</v>
      </c>
      <c r="C26">
        <v>3599.2</v>
      </c>
      <c r="D26">
        <v>3370.2</v>
      </c>
      <c r="E26">
        <v>6969.4</v>
      </c>
    </row>
    <row r="27" spans="2:5" x14ac:dyDescent="0.35">
      <c r="B27" s="2" t="s">
        <v>21</v>
      </c>
      <c r="C27">
        <v>6544</v>
      </c>
      <c r="D27">
        <v>5729.34</v>
      </c>
      <c r="E27">
        <v>12273.34</v>
      </c>
    </row>
    <row r="28" spans="2:5" x14ac:dyDescent="0.35">
      <c r="B28" s="2" t="s">
        <v>22</v>
      </c>
      <c r="C28">
        <v>3762.8</v>
      </c>
      <c r="D28">
        <v>3201.69</v>
      </c>
      <c r="E28">
        <v>6964.49</v>
      </c>
    </row>
    <row r="29" spans="2:5" x14ac:dyDescent="0.35">
      <c r="B29" s="2" t="s">
        <v>23</v>
      </c>
      <c r="C29">
        <v>1799.6</v>
      </c>
      <c r="D29">
        <v>1516.59</v>
      </c>
      <c r="E29">
        <v>3316.1899999999996</v>
      </c>
    </row>
    <row r="30" spans="2:5" x14ac:dyDescent="0.35">
      <c r="B30" s="2" t="s">
        <v>24</v>
      </c>
      <c r="C30">
        <v>123518</v>
      </c>
      <c r="D30">
        <v>127225.05</v>
      </c>
      <c r="E30">
        <v>250743.05</v>
      </c>
    </row>
    <row r="31" spans="2:5" x14ac:dyDescent="0.35">
      <c r="B31" s="2" t="s">
        <v>25</v>
      </c>
      <c r="C31">
        <v>51861.2</v>
      </c>
      <c r="D31">
        <v>59637.73</v>
      </c>
      <c r="E31">
        <v>111498.93</v>
      </c>
    </row>
    <row r="32" spans="2:5" x14ac:dyDescent="0.35">
      <c r="B32" s="2" t="s">
        <v>26</v>
      </c>
      <c r="C32">
        <v>31256.36</v>
      </c>
      <c r="D32">
        <v>30837.33</v>
      </c>
      <c r="E32">
        <v>62093.69</v>
      </c>
    </row>
    <row r="33" spans="2:5" x14ac:dyDescent="0.35">
      <c r="B33" s="2" t="s">
        <v>27</v>
      </c>
      <c r="C33">
        <v>90846.69</v>
      </c>
      <c r="D33">
        <v>81494.2</v>
      </c>
      <c r="E33">
        <v>172340.89</v>
      </c>
    </row>
    <row r="34" spans="2:5" x14ac:dyDescent="0.35">
      <c r="B34" s="2" t="s">
        <v>28</v>
      </c>
      <c r="C34">
        <v>45808</v>
      </c>
      <c r="D34">
        <v>46845.78</v>
      </c>
      <c r="E34">
        <v>92653.78</v>
      </c>
    </row>
    <row r="35" spans="2:5" x14ac:dyDescent="0.35">
      <c r="B35" s="2" t="s">
        <v>29</v>
      </c>
      <c r="C35">
        <v>21758.799999999999</v>
      </c>
      <c r="D35">
        <v>21232.26</v>
      </c>
      <c r="E35">
        <v>42991.06</v>
      </c>
    </row>
    <row r="36" spans="2:5" x14ac:dyDescent="0.35">
      <c r="B36" s="2" t="s">
        <v>30</v>
      </c>
      <c r="C36">
        <v>16687.2</v>
      </c>
      <c r="D36">
        <v>11290.17</v>
      </c>
      <c r="E36">
        <v>27977.370000000003</v>
      </c>
    </row>
    <row r="37" spans="2:5" x14ac:dyDescent="0.35">
      <c r="B37" s="2" t="s">
        <v>31</v>
      </c>
      <c r="C37">
        <v>11452</v>
      </c>
      <c r="D37">
        <v>10447.620000000001</v>
      </c>
      <c r="E37">
        <v>21899.620000000003</v>
      </c>
    </row>
    <row r="38" spans="2:5" x14ac:dyDescent="0.35">
      <c r="B38" s="2" t="s">
        <v>32</v>
      </c>
      <c r="C38">
        <v>8998</v>
      </c>
      <c r="D38">
        <v>9605.07</v>
      </c>
      <c r="E38">
        <v>18603.07</v>
      </c>
    </row>
    <row r="39" spans="2:5" x14ac:dyDescent="0.35">
      <c r="B39" s="2" t="s">
        <v>33</v>
      </c>
      <c r="C39">
        <v>1472.4</v>
      </c>
      <c r="D39">
        <v>1516.59</v>
      </c>
      <c r="E39">
        <v>2988.99</v>
      </c>
    </row>
    <row r="40" spans="2:5" x14ac:dyDescent="0.35">
      <c r="B40" s="2" t="s">
        <v>34</v>
      </c>
      <c r="C40">
        <v>27710.09</v>
      </c>
      <c r="D40">
        <v>33049.300000000003</v>
      </c>
      <c r="E40">
        <v>60759.39</v>
      </c>
    </row>
    <row r="41" spans="2:5" x14ac:dyDescent="0.35">
      <c r="B41" s="2" t="s">
        <v>35</v>
      </c>
      <c r="C41">
        <v>1472.4</v>
      </c>
      <c r="D41">
        <v>842.55</v>
      </c>
      <c r="E41">
        <v>2314.9499999999998</v>
      </c>
    </row>
    <row r="42" spans="2:5" x14ac:dyDescent="0.35">
      <c r="B42" s="2" t="s">
        <v>36</v>
      </c>
      <c r="C42">
        <v>6216.8</v>
      </c>
      <c r="D42">
        <v>6234.87</v>
      </c>
      <c r="E42">
        <v>12451.67</v>
      </c>
    </row>
    <row r="43" spans="2:5" x14ac:dyDescent="0.35">
      <c r="B43" s="2" t="s">
        <v>37</v>
      </c>
      <c r="C43">
        <v>1607141.71</v>
      </c>
      <c r="D43">
        <v>1578152.32</v>
      </c>
      <c r="E43">
        <v>3185294.0300000003</v>
      </c>
    </row>
    <row r="44" spans="2:5" x14ac:dyDescent="0.35">
      <c r="B44" s="2" t="s">
        <v>38</v>
      </c>
      <c r="C44">
        <v>655262.52</v>
      </c>
      <c r="D44">
        <v>659660.48</v>
      </c>
      <c r="E44">
        <v>1314923</v>
      </c>
    </row>
    <row r="45" spans="2:5" x14ac:dyDescent="0.35">
      <c r="B45" s="2" t="s">
        <v>39</v>
      </c>
      <c r="C45">
        <v>43055.41</v>
      </c>
      <c r="D45">
        <v>51478.78</v>
      </c>
      <c r="E45">
        <v>94534.19</v>
      </c>
    </row>
    <row r="46" spans="2:5" x14ac:dyDescent="0.35">
      <c r="B46" s="2" t="s">
        <v>40</v>
      </c>
      <c r="C46">
        <v>18323.2</v>
      </c>
      <c r="D46">
        <v>17356.53</v>
      </c>
      <c r="E46">
        <v>35679.729999999996</v>
      </c>
    </row>
    <row r="47" spans="2:5" x14ac:dyDescent="0.35">
      <c r="B47" s="2" t="s">
        <v>41</v>
      </c>
      <c r="C47">
        <v>39754.800000000003</v>
      </c>
      <c r="D47">
        <v>42131.14</v>
      </c>
      <c r="E47">
        <v>81885.94</v>
      </c>
    </row>
    <row r="48" spans="2:5" x14ac:dyDescent="0.35">
      <c r="B48" s="2" t="s">
        <v>42</v>
      </c>
      <c r="C48">
        <v>21247.48</v>
      </c>
      <c r="D48">
        <v>17224.740000000002</v>
      </c>
      <c r="E48">
        <v>38472.22</v>
      </c>
    </row>
    <row r="49" spans="2:5" x14ac:dyDescent="0.35">
      <c r="B49" s="2" t="s">
        <v>43</v>
      </c>
      <c r="C49">
        <v>41718</v>
      </c>
      <c r="D49">
        <v>40442.400000000001</v>
      </c>
      <c r="E49">
        <v>82160.399999999994</v>
      </c>
    </row>
    <row r="50" spans="2:5" x14ac:dyDescent="0.35">
      <c r="B50" s="2" t="s">
        <v>44</v>
      </c>
      <c r="C50">
        <v>15542</v>
      </c>
      <c r="D50">
        <v>20833.96</v>
      </c>
      <c r="E50">
        <v>36375.96</v>
      </c>
    </row>
    <row r="51" spans="2:5" x14ac:dyDescent="0.35">
      <c r="B51" s="2" t="s">
        <v>45</v>
      </c>
      <c r="C51">
        <v>20221.169999999998</v>
      </c>
      <c r="D51">
        <v>18615.71</v>
      </c>
      <c r="E51">
        <v>38836.879999999997</v>
      </c>
    </row>
    <row r="52" spans="2:5" x14ac:dyDescent="0.35">
      <c r="B52" s="2" t="s">
        <v>46</v>
      </c>
      <c r="C52">
        <v>22740.400000000001</v>
      </c>
      <c r="D52">
        <v>31791.45</v>
      </c>
      <c r="E52">
        <v>54531.850000000006</v>
      </c>
    </row>
    <row r="53" spans="2:5" x14ac:dyDescent="0.35">
      <c r="B53" s="2" t="s">
        <v>47</v>
      </c>
      <c r="C53">
        <v>19795.599999999999</v>
      </c>
      <c r="D53">
        <v>22917.360000000001</v>
      </c>
      <c r="E53">
        <v>42712.959999999999</v>
      </c>
    </row>
    <row r="54" spans="2:5" x14ac:dyDescent="0.35">
      <c r="B54" s="2" t="s">
        <v>48</v>
      </c>
      <c r="C54">
        <v>33047.199999999997</v>
      </c>
      <c r="D54">
        <v>33364.980000000003</v>
      </c>
      <c r="E54">
        <v>66412.179999999993</v>
      </c>
    </row>
    <row r="55" spans="2:5" x14ac:dyDescent="0.35">
      <c r="B55" s="2" t="s">
        <v>49</v>
      </c>
      <c r="C55">
        <v>22168</v>
      </c>
      <c r="D55">
        <v>19378.650000000001</v>
      </c>
      <c r="E55">
        <v>41546.65</v>
      </c>
    </row>
    <row r="56" spans="2:5" x14ac:dyDescent="0.35">
      <c r="B56" s="2" t="s">
        <v>50</v>
      </c>
      <c r="C56">
        <v>45478.27</v>
      </c>
      <c r="D56">
        <v>37206.47</v>
      </c>
      <c r="E56">
        <v>82684.739999999991</v>
      </c>
    </row>
    <row r="57" spans="2:5" x14ac:dyDescent="0.35">
      <c r="B57" s="2" t="s">
        <v>51</v>
      </c>
      <c r="C57">
        <v>17341.599999999999</v>
      </c>
      <c r="D57">
        <v>18030.57</v>
      </c>
      <c r="E57">
        <v>35372.17</v>
      </c>
    </row>
    <row r="58" spans="2:5" x14ac:dyDescent="0.35">
      <c r="B58" s="2" t="s">
        <v>52</v>
      </c>
      <c r="C58">
        <v>16330.02</v>
      </c>
      <c r="D58">
        <v>16081.87</v>
      </c>
      <c r="E58">
        <v>32411.89</v>
      </c>
    </row>
    <row r="59" spans="2:5" x14ac:dyDescent="0.35">
      <c r="B59" s="2" t="s">
        <v>54</v>
      </c>
      <c r="C59">
        <v>2454</v>
      </c>
      <c r="D59">
        <v>2527.65</v>
      </c>
      <c r="E59">
        <v>4981.6499999999996</v>
      </c>
    </row>
    <row r="60" spans="2:5" x14ac:dyDescent="0.35">
      <c r="B60" s="2" t="s">
        <v>55</v>
      </c>
      <c r="C60">
        <v>1145.2</v>
      </c>
      <c r="D60">
        <v>842.55</v>
      </c>
      <c r="E60">
        <v>1987.75</v>
      </c>
    </row>
    <row r="61" spans="2:5" x14ac:dyDescent="0.35">
      <c r="B61" s="2" t="s">
        <v>56</v>
      </c>
      <c r="C61">
        <v>265866.03999999998</v>
      </c>
      <c r="D61">
        <v>264850.7</v>
      </c>
      <c r="E61">
        <v>530716.74</v>
      </c>
    </row>
    <row r="62" spans="2:5" x14ac:dyDescent="0.35">
      <c r="B62" s="2" t="s">
        <v>57</v>
      </c>
      <c r="C62">
        <v>14627.97</v>
      </c>
      <c r="D62">
        <v>14732.46</v>
      </c>
      <c r="E62">
        <v>29360.43</v>
      </c>
    </row>
    <row r="63" spans="2:5" x14ac:dyDescent="0.35">
      <c r="B63" s="2" t="s">
        <v>58</v>
      </c>
      <c r="C63">
        <v>1308.8</v>
      </c>
      <c r="D63">
        <v>1179.57</v>
      </c>
      <c r="E63">
        <v>2488.37</v>
      </c>
    </row>
    <row r="64" spans="2:5" x14ac:dyDescent="0.35">
      <c r="B64" s="2" t="s">
        <v>59</v>
      </c>
      <c r="C64">
        <v>8834.4</v>
      </c>
      <c r="D64">
        <v>7751.46</v>
      </c>
      <c r="E64">
        <v>16585.86</v>
      </c>
    </row>
    <row r="65" spans="2:5" x14ac:dyDescent="0.35">
      <c r="B65" s="2" t="s">
        <v>60</v>
      </c>
      <c r="C65">
        <v>1145.2</v>
      </c>
      <c r="D65">
        <v>1179.57</v>
      </c>
      <c r="E65">
        <v>2324.77</v>
      </c>
    </row>
    <row r="66" spans="2:5" x14ac:dyDescent="0.35">
      <c r="B66" s="2" t="s">
        <v>61</v>
      </c>
      <c r="C66">
        <v>107974.35</v>
      </c>
      <c r="D66">
        <v>111665.96</v>
      </c>
      <c r="E66">
        <v>219640.31</v>
      </c>
    </row>
    <row r="67" spans="2:5" x14ac:dyDescent="0.35">
      <c r="B67" s="2" t="s">
        <v>62</v>
      </c>
      <c r="C67">
        <v>46626</v>
      </c>
      <c r="D67">
        <v>46003.23</v>
      </c>
      <c r="E67">
        <v>92629.23000000001</v>
      </c>
    </row>
    <row r="68" spans="2:5" x14ac:dyDescent="0.35">
      <c r="B68" s="2" t="s">
        <v>63</v>
      </c>
      <c r="C68">
        <v>249076.84</v>
      </c>
      <c r="D68">
        <v>202814.33</v>
      </c>
      <c r="E68">
        <v>451891.17</v>
      </c>
    </row>
    <row r="69" spans="2:5" x14ac:dyDescent="0.35">
      <c r="B69" s="2" t="s">
        <v>64</v>
      </c>
      <c r="C69">
        <v>70892.25</v>
      </c>
      <c r="D69">
        <v>69875.48</v>
      </c>
      <c r="E69">
        <v>140767.72999999998</v>
      </c>
    </row>
    <row r="70" spans="2:5" x14ac:dyDescent="0.35">
      <c r="B70" s="2" t="s">
        <v>65</v>
      </c>
      <c r="C70">
        <v>1472.4</v>
      </c>
      <c r="D70">
        <v>842.55</v>
      </c>
      <c r="E70">
        <v>2314.9499999999998</v>
      </c>
    </row>
    <row r="71" spans="2:5" x14ac:dyDescent="0.35">
      <c r="B71" s="2" t="s">
        <v>66</v>
      </c>
      <c r="C71">
        <v>1145.2</v>
      </c>
      <c r="D71">
        <v>1011.06</v>
      </c>
      <c r="E71">
        <v>2156.2600000000002</v>
      </c>
    </row>
    <row r="72" spans="2:5" x14ac:dyDescent="0.35">
      <c r="B72" s="2" t="s">
        <v>67</v>
      </c>
      <c r="C72">
        <v>7689.2</v>
      </c>
      <c r="D72">
        <v>8931.0300000000007</v>
      </c>
      <c r="E72">
        <v>16620.23</v>
      </c>
    </row>
    <row r="73" spans="2:5" x14ac:dyDescent="0.35">
      <c r="B73" s="2" t="s">
        <v>68</v>
      </c>
      <c r="C73">
        <v>3926.4</v>
      </c>
      <c r="D73">
        <v>4044.24</v>
      </c>
      <c r="E73">
        <v>7970.6399999999994</v>
      </c>
    </row>
    <row r="74" spans="2:5" x14ac:dyDescent="0.35">
      <c r="B74" s="2" t="s">
        <v>69</v>
      </c>
      <c r="C74">
        <v>550548.34</v>
      </c>
      <c r="D74">
        <v>539693.89</v>
      </c>
      <c r="E74">
        <v>1090242.23</v>
      </c>
    </row>
    <row r="75" spans="2:5" x14ac:dyDescent="0.35">
      <c r="B75" s="2" t="s">
        <v>70</v>
      </c>
      <c r="C75">
        <v>242180.82</v>
      </c>
      <c r="D75">
        <v>228345.39</v>
      </c>
      <c r="E75">
        <v>470526.21</v>
      </c>
    </row>
    <row r="76" spans="2:5" x14ac:dyDescent="0.35">
      <c r="B76" s="2" t="s">
        <v>71</v>
      </c>
      <c r="C76">
        <v>138556.92000000001</v>
      </c>
      <c r="D76">
        <v>153025.89000000001</v>
      </c>
      <c r="E76">
        <v>291582.81000000006</v>
      </c>
    </row>
    <row r="77" spans="2:5" x14ac:dyDescent="0.35">
      <c r="B77" s="2" t="s">
        <v>72</v>
      </c>
      <c r="C77">
        <v>18601.91</v>
      </c>
      <c r="D77">
        <v>40910.31</v>
      </c>
      <c r="E77">
        <v>59512.22</v>
      </c>
    </row>
    <row r="78" spans="2:5" x14ac:dyDescent="0.35">
      <c r="B78" s="2" t="s">
        <v>73</v>
      </c>
      <c r="C78">
        <v>367027.94</v>
      </c>
      <c r="D78">
        <v>354177.38</v>
      </c>
      <c r="E78">
        <v>721205.32000000007</v>
      </c>
    </row>
    <row r="79" spans="2:5" x14ac:dyDescent="0.35">
      <c r="B79" s="2" t="s">
        <v>74</v>
      </c>
      <c r="C79">
        <v>60936.65</v>
      </c>
      <c r="D79">
        <v>59989.56</v>
      </c>
      <c r="E79">
        <v>120926.20999999999</v>
      </c>
    </row>
    <row r="80" spans="2:5" x14ac:dyDescent="0.35">
      <c r="B80" s="2" t="s">
        <v>75</v>
      </c>
      <c r="C80">
        <v>1963.2</v>
      </c>
      <c r="D80">
        <v>1685.1</v>
      </c>
      <c r="E80">
        <v>3648.3</v>
      </c>
    </row>
    <row r="81" spans="2:5" x14ac:dyDescent="0.35">
      <c r="B81" s="2" t="s">
        <v>76</v>
      </c>
      <c r="C81">
        <v>8998</v>
      </c>
      <c r="D81">
        <v>8931.0300000000007</v>
      </c>
      <c r="E81">
        <v>17929.03</v>
      </c>
    </row>
    <row r="82" spans="2:5" x14ac:dyDescent="0.35">
      <c r="B82" s="2" t="s">
        <v>77</v>
      </c>
      <c r="C82">
        <v>11693.17</v>
      </c>
      <c r="D82">
        <v>9622.5</v>
      </c>
      <c r="E82">
        <v>21315.67</v>
      </c>
    </row>
    <row r="83" spans="2:5" x14ac:dyDescent="0.35">
      <c r="B83" s="2" t="s">
        <v>78</v>
      </c>
      <c r="C83">
        <v>1308.8</v>
      </c>
      <c r="D83">
        <v>1179.57</v>
      </c>
      <c r="E83">
        <v>2488.37</v>
      </c>
    </row>
    <row r="84" spans="2:5" x14ac:dyDescent="0.35">
      <c r="B84" s="2" t="s">
        <v>79</v>
      </c>
      <c r="C84">
        <v>9816</v>
      </c>
      <c r="D84">
        <v>10447.620000000001</v>
      </c>
      <c r="E84">
        <v>20263.620000000003</v>
      </c>
    </row>
    <row r="85" spans="2:5" x14ac:dyDescent="0.35">
      <c r="B85" s="2" t="s">
        <v>80</v>
      </c>
      <c r="C85">
        <v>4908</v>
      </c>
      <c r="D85">
        <v>7786.47</v>
      </c>
      <c r="E85">
        <v>12694.470000000001</v>
      </c>
    </row>
    <row r="86" spans="2:5" x14ac:dyDescent="0.35">
      <c r="B86" s="2" t="s">
        <v>81</v>
      </c>
      <c r="C86">
        <v>8221.2000000000007</v>
      </c>
      <c r="D86">
        <v>3795.8</v>
      </c>
      <c r="E86">
        <v>12017</v>
      </c>
    </row>
    <row r="87" spans="2:5" x14ac:dyDescent="0.35">
      <c r="B87" s="2" t="s">
        <v>82</v>
      </c>
      <c r="C87">
        <v>7362</v>
      </c>
      <c r="D87">
        <v>7582.95</v>
      </c>
      <c r="E87">
        <v>14944.95</v>
      </c>
    </row>
    <row r="88" spans="2:5" x14ac:dyDescent="0.35">
      <c r="B88" s="2" t="s">
        <v>83</v>
      </c>
      <c r="C88">
        <v>2873.34</v>
      </c>
      <c r="D88">
        <v>2864.67</v>
      </c>
      <c r="E88">
        <v>5738.01</v>
      </c>
    </row>
    <row r="89" spans="2:5" x14ac:dyDescent="0.35">
      <c r="B89" s="2" t="s">
        <v>84</v>
      </c>
      <c r="C89">
        <v>1049.3</v>
      </c>
      <c r="D89">
        <v>952.24</v>
      </c>
      <c r="E89">
        <v>2001.54</v>
      </c>
    </row>
    <row r="90" spans="2:5" x14ac:dyDescent="0.35">
      <c r="B90" s="2" t="s">
        <v>85</v>
      </c>
      <c r="C90">
        <v>28940.15</v>
      </c>
      <c r="D90">
        <v>24602.46</v>
      </c>
      <c r="E90">
        <v>53542.61</v>
      </c>
    </row>
    <row r="91" spans="2:5" x14ac:dyDescent="0.35">
      <c r="B91" s="2" t="s">
        <v>86</v>
      </c>
      <c r="C91">
        <v>29120.799999999999</v>
      </c>
      <c r="D91">
        <v>29320.74</v>
      </c>
      <c r="E91">
        <v>58441.54</v>
      </c>
    </row>
    <row r="92" spans="2:5" x14ac:dyDescent="0.35">
      <c r="B92" s="2" t="s">
        <v>87</v>
      </c>
      <c r="C92">
        <v>71906.710000000006</v>
      </c>
      <c r="D92">
        <v>25276.5</v>
      </c>
      <c r="E92">
        <v>97183.21</v>
      </c>
    </row>
    <row r="93" spans="2:5" x14ac:dyDescent="0.35">
      <c r="B93" s="2" t="s">
        <v>88</v>
      </c>
      <c r="C93">
        <v>27484.799999999999</v>
      </c>
      <c r="D93">
        <v>24602.46</v>
      </c>
      <c r="E93">
        <v>52087.259999999995</v>
      </c>
    </row>
    <row r="94" spans="2:5" x14ac:dyDescent="0.35">
      <c r="B94" s="2" t="s">
        <v>89</v>
      </c>
      <c r="C94">
        <v>834867.29</v>
      </c>
      <c r="D94">
        <v>827208.76</v>
      </c>
      <c r="E94">
        <v>1662076.05</v>
      </c>
    </row>
    <row r="95" spans="2:5" x14ac:dyDescent="0.35">
      <c r="B95" s="2" t="s">
        <v>90</v>
      </c>
      <c r="C95">
        <v>633449.52</v>
      </c>
      <c r="D95">
        <v>674714.04</v>
      </c>
      <c r="E95">
        <v>1308163.56</v>
      </c>
    </row>
    <row r="96" spans="2:5" x14ac:dyDescent="0.35">
      <c r="B96" s="2" t="s">
        <v>91</v>
      </c>
      <c r="C96">
        <v>467168.75</v>
      </c>
      <c r="D96">
        <v>416570.2</v>
      </c>
      <c r="E96">
        <v>883738.95</v>
      </c>
    </row>
    <row r="97" spans="2:5" x14ac:dyDescent="0.35">
      <c r="B97" s="2" t="s">
        <v>92</v>
      </c>
      <c r="C97">
        <v>153880.49</v>
      </c>
      <c r="D97">
        <v>148064.12</v>
      </c>
      <c r="E97">
        <v>301944.61</v>
      </c>
    </row>
    <row r="98" spans="2:5" x14ac:dyDescent="0.35">
      <c r="B98" s="2" t="s">
        <v>93</v>
      </c>
      <c r="C98">
        <v>28493.83</v>
      </c>
      <c r="D98">
        <v>15334.41</v>
      </c>
      <c r="E98">
        <v>43828.240000000005</v>
      </c>
    </row>
    <row r="99" spans="2:5" x14ac:dyDescent="0.35">
      <c r="B99" s="2" t="s">
        <v>94</v>
      </c>
      <c r="C99">
        <v>77440.55</v>
      </c>
      <c r="D99">
        <v>65724.72</v>
      </c>
      <c r="E99">
        <v>143165.27000000002</v>
      </c>
    </row>
    <row r="100" spans="2:5" x14ac:dyDescent="0.35">
      <c r="B100" s="2" t="s">
        <v>95</v>
      </c>
      <c r="C100">
        <v>48916.4</v>
      </c>
      <c r="D100">
        <v>51564.06</v>
      </c>
      <c r="E100">
        <v>100480.45999999999</v>
      </c>
    </row>
    <row r="101" spans="2:5" x14ac:dyDescent="0.35">
      <c r="B101" s="2" t="s">
        <v>96</v>
      </c>
      <c r="C101">
        <v>31084</v>
      </c>
      <c r="D101">
        <v>34544.550000000003</v>
      </c>
      <c r="E101">
        <v>65628.55</v>
      </c>
    </row>
    <row r="102" spans="2:5" x14ac:dyDescent="0.35">
      <c r="B102" s="2" t="s">
        <v>97</v>
      </c>
      <c r="C102">
        <v>62416.68</v>
      </c>
      <c r="D102">
        <v>54027</v>
      </c>
      <c r="E102">
        <v>116443.68</v>
      </c>
    </row>
    <row r="103" spans="2:5" x14ac:dyDescent="0.35">
      <c r="B103" s="2" t="s">
        <v>98</v>
      </c>
      <c r="C103">
        <v>1636</v>
      </c>
      <c r="D103">
        <v>1685.1</v>
      </c>
      <c r="E103">
        <v>3321.1</v>
      </c>
    </row>
    <row r="104" spans="2:5" x14ac:dyDescent="0.35">
      <c r="B104" s="2" t="s">
        <v>99</v>
      </c>
      <c r="C104">
        <v>91125.2</v>
      </c>
      <c r="D104">
        <v>92680.5</v>
      </c>
      <c r="E104">
        <v>183805.7</v>
      </c>
    </row>
    <row r="105" spans="2:5" x14ac:dyDescent="0.35">
      <c r="B105" s="2" t="s">
        <v>100</v>
      </c>
      <c r="C105">
        <v>131532.39000000001</v>
      </c>
      <c r="D105">
        <v>135032.68</v>
      </c>
      <c r="E105">
        <v>266565.07</v>
      </c>
    </row>
    <row r="106" spans="2:5" x14ac:dyDescent="0.35">
      <c r="B106" s="2" t="s">
        <v>101</v>
      </c>
      <c r="C106">
        <v>74600.460000000006</v>
      </c>
      <c r="D106">
        <v>75941.84</v>
      </c>
      <c r="E106">
        <v>150542.29999999999</v>
      </c>
    </row>
    <row r="107" spans="2:5" x14ac:dyDescent="0.35">
      <c r="B107" s="2" t="s">
        <v>102</v>
      </c>
      <c r="C107">
        <v>627910.46</v>
      </c>
      <c r="D107">
        <v>629737.62</v>
      </c>
      <c r="E107">
        <v>1257648.08</v>
      </c>
    </row>
    <row r="108" spans="2:5" x14ac:dyDescent="0.35">
      <c r="B108" s="2" t="s">
        <v>103</v>
      </c>
      <c r="C108">
        <v>138512.54999999999</v>
      </c>
      <c r="D108">
        <v>150760.28</v>
      </c>
      <c r="E108">
        <v>289272.82999999996</v>
      </c>
    </row>
    <row r="109" spans="2:5" x14ac:dyDescent="0.35">
      <c r="B109" s="2" t="s">
        <v>104</v>
      </c>
      <c r="C109">
        <v>380847.58</v>
      </c>
      <c r="D109">
        <v>434697.48</v>
      </c>
      <c r="E109">
        <v>815545.06</v>
      </c>
    </row>
    <row r="110" spans="2:5" x14ac:dyDescent="0.35">
      <c r="B110" s="2" t="s">
        <v>105</v>
      </c>
      <c r="C110">
        <v>32563.63</v>
      </c>
      <c r="D110">
        <v>33015.760000000002</v>
      </c>
      <c r="E110">
        <v>65579.39</v>
      </c>
    </row>
    <row r="111" spans="2:5" x14ac:dyDescent="0.35">
      <c r="B111" s="2" t="s">
        <v>106</v>
      </c>
      <c r="C111">
        <v>25362.04</v>
      </c>
      <c r="D111">
        <v>39497.06</v>
      </c>
      <c r="E111">
        <v>64859.1</v>
      </c>
    </row>
    <row r="112" spans="2:5" x14ac:dyDescent="0.35">
      <c r="B112" s="2" t="s">
        <v>107</v>
      </c>
      <c r="C112">
        <v>148739.91</v>
      </c>
      <c r="D112">
        <v>144343.93</v>
      </c>
      <c r="E112">
        <v>293083.83999999997</v>
      </c>
    </row>
    <row r="113" spans="2:5" x14ac:dyDescent="0.35">
      <c r="B113" s="2" t="s">
        <v>108</v>
      </c>
      <c r="C113">
        <v>76812.12</v>
      </c>
      <c r="D113">
        <v>66905.17</v>
      </c>
      <c r="E113">
        <v>143717.28999999998</v>
      </c>
    </row>
    <row r="114" spans="2:5" x14ac:dyDescent="0.35">
      <c r="B114" s="2" t="s">
        <v>109</v>
      </c>
      <c r="C114">
        <v>1657909.6</v>
      </c>
      <c r="D114">
        <v>1660397.04</v>
      </c>
      <c r="E114">
        <v>3318306.64</v>
      </c>
    </row>
    <row r="115" spans="2:5" x14ac:dyDescent="0.35">
      <c r="B115" s="2" t="s">
        <v>110</v>
      </c>
      <c r="C115">
        <v>625814.97</v>
      </c>
      <c r="D115">
        <v>658986.43999999994</v>
      </c>
      <c r="E115">
        <v>1284801.4099999999</v>
      </c>
    </row>
    <row r="116" spans="2:5" x14ac:dyDescent="0.35">
      <c r="B116" s="2" t="s">
        <v>111</v>
      </c>
      <c r="C116">
        <v>9411.23</v>
      </c>
      <c r="D116">
        <v>12878.45</v>
      </c>
      <c r="E116">
        <v>22289.68</v>
      </c>
    </row>
    <row r="117" spans="2:5" x14ac:dyDescent="0.35">
      <c r="B117" s="2" t="s">
        <v>112</v>
      </c>
      <c r="C117">
        <v>7096.69</v>
      </c>
      <c r="D117">
        <v>4244.8</v>
      </c>
      <c r="E117">
        <v>11341.49</v>
      </c>
    </row>
    <row r="118" spans="2:5" x14ac:dyDescent="0.35">
      <c r="B118" s="2" t="s">
        <v>113</v>
      </c>
      <c r="C118">
        <v>2781.2</v>
      </c>
      <c r="D118">
        <v>2527.65</v>
      </c>
      <c r="E118">
        <v>5308.85</v>
      </c>
    </row>
    <row r="119" spans="2:5" x14ac:dyDescent="0.35">
      <c r="B119" s="2" t="s">
        <v>114</v>
      </c>
      <c r="C119">
        <v>2944.8</v>
      </c>
      <c r="D119">
        <v>3538.71</v>
      </c>
      <c r="E119">
        <v>6483.51</v>
      </c>
    </row>
    <row r="120" spans="2:5" x14ac:dyDescent="0.35">
      <c r="B120" s="2" t="s">
        <v>115</v>
      </c>
      <c r="C120">
        <v>121280.28</v>
      </c>
      <c r="D120">
        <v>122225.92</v>
      </c>
      <c r="E120">
        <v>243506.2</v>
      </c>
    </row>
    <row r="121" spans="2:5" x14ac:dyDescent="0.35">
      <c r="B121" s="2" t="s">
        <v>116</v>
      </c>
      <c r="C121">
        <v>56713.8</v>
      </c>
      <c r="D121">
        <v>56170</v>
      </c>
      <c r="E121">
        <v>112883.8</v>
      </c>
    </row>
    <row r="122" spans="2:5" x14ac:dyDescent="0.35">
      <c r="B122" s="2" t="s">
        <v>117</v>
      </c>
      <c r="C122">
        <v>2454</v>
      </c>
      <c r="D122">
        <v>2864.67</v>
      </c>
      <c r="E122">
        <v>5318.67</v>
      </c>
    </row>
    <row r="123" spans="2:5" x14ac:dyDescent="0.35">
      <c r="B123" s="2" t="s">
        <v>118</v>
      </c>
      <c r="C123">
        <v>114847.2</v>
      </c>
      <c r="D123">
        <v>117788.49</v>
      </c>
      <c r="E123">
        <v>232635.69</v>
      </c>
    </row>
    <row r="124" spans="2:5" x14ac:dyDescent="0.35">
      <c r="B124" s="2" t="s">
        <v>119</v>
      </c>
      <c r="C124">
        <v>22576.799999999999</v>
      </c>
      <c r="D124">
        <v>21063.75</v>
      </c>
      <c r="E124">
        <v>43640.55</v>
      </c>
    </row>
    <row r="125" spans="2:5" x14ac:dyDescent="0.35">
      <c r="B125" s="2" t="s">
        <v>120</v>
      </c>
      <c r="C125">
        <v>37300.800000000003</v>
      </c>
      <c r="D125">
        <v>38251.769999999997</v>
      </c>
      <c r="E125">
        <v>75552.570000000007</v>
      </c>
    </row>
    <row r="126" spans="2:5" x14ac:dyDescent="0.35">
      <c r="B126" s="2" t="s">
        <v>121</v>
      </c>
      <c r="C126">
        <v>8998</v>
      </c>
      <c r="D126">
        <v>15439.33</v>
      </c>
      <c r="E126">
        <v>24437.33</v>
      </c>
    </row>
    <row r="127" spans="2:5" x14ac:dyDescent="0.35">
      <c r="B127" s="2" t="s">
        <v>122</v>
      </c>
      <c r="C127">
        <v>584856.15</v>
      </c>
      <c r="D127">
        <v>506204.04</v>
      </c>
      <c r="E127">
        <v>1091060.19</v>
      </c>
    </row>
    <row r="128" spans="2:5" x14ac:dyDescent="0.35">
      <c r="B128" s="2" t="s">
        <v>123</v>
      </c>
      <c r="C128">
        <v>342750.54</v>
      </c>
      <c r="D128">
        <v>296472.49</v>
      </c>
      <c r="E128">
        <v>639223.03</v>
      </c>
    </row>
    <row r="129" spans="2:5" x14ac:dyDescent="0.35">
      <c r="B129" s="2" t="s">
        <v>124</v>
      </c>
      <c r="C129">
        <v>1472.4</v>
      </c>
      <c r="D129">
        <v>1516.59</v>
      </c>
      <c r="E129">
        <v>2988.99</v>
      </c>
    </row>
    <row r="130" spans="2:5" x14ac:dyDescent="0.35">
      <c r="B130" s="2" t="s">
        <v>125</v>
      </c>
      <c r="C130">
        <v>45153.599999999999</v>
      </c>
      <c r="D130">
        <v>46677.27</v>
      </c>
      <c r="E130">
        <v>91830.87</v>
      </c>
    </row>
    <row r="131" spans="2:5" x14ac:dyDescent="0.35">
      <c r="B131" s="2" t="s">
        <v>126</v>
      </c>
      <c r="C131">
        <v>25194.400000000001</v>
      </c>
      <c r="D131">
        <v>22580.34</v>
      </c>
      <c r="E131">
        <v>47774.740000000005</v>
      </c>
    </row>
    <row r="132" spans="2:5" x14ac:dyDescent="0.35">
      <c r="B132" s="2" t="s">
        <v>127</v>
      </c>
      <c r="C132">
        <v>17505.2</v>
      </c>
      <c r="D132">
        <v>17356.53</v>
      </c>
      <c r="E132">
        <v>34861.729999999996</v>
      </c>
    </row>
    <row r="133" spans="2:5" x14ac:dyDescent="0.35">
      <c r="B133" s="2" t="s">
        <v>128</v>
      </c>
      <c r="C133">
        <v>9652.4</v>
      </c>
      <c r="D133">
        <v>10784.64</v>
      </c>
      <c r="E133">
        <v>20437.04</v>
      </c>
    </row>
    <row r="134" spans="2:5" x14ac:dyDescent="0.35">
      <c r="B134" s="2" t="s">
        <v>129</v>
      </c>
      <c r="C134">
        <v>1145.2</v>
      </c>
      <c r="D134">
        <v>674.04</v>
      </c>
      <c r="E134">
        <v>1819.24</v>
      </c>
    </row>
    <row r="135" spans="2:5" x14ac:dyDescent="0.35">
      <c r="B135" s="2" t="s">
        <v>130</v>
      </c>
      <c r="C135">
        <v>818</v>
      </c>
      <c r="D135">
        <v>505.53</v>
      </c>
      <c r="E135">
        <v>1323.53</v>
      </c>
    </row>
    <row r="136" spans="2:5" x14ac:dyDescent="0.35">
      <c r="B136" s="2" t="s">
        <v>131</v>
      </c>
      <c r="C136">
        <v>2126.8000000000002</v>
      </c>
      <c r="D136">
        <v>1179.57</v>
      </c>
      <c r="E136">
        <v>3306.37</v>
      </c>
    </row>
    <row r="137" spans="2:5" x14ac:dyDescent="0.35">
      <c r="B137" s="2" t="s">
        <v>132</v>
      </c>
      <c r="C137">
        <v>490.8</v>
      </c>
      <c r="D137">
        <v>505.53</v>
      </c>
      <c r="E137">
        <v>996.32999999999993</v>
      </c>
    </row>
    <row r="138" spans="2:5" x14ac:dyDescent="0.35">
      <c r="B138" s="2" t="s">
        <v>133</v>
      </c>
      <c r="C138">
        <v>645686.68999999994</v>
      </c>
      <c r="D138">
        <v>601576.71</v>
      </c>
      <c r="E138">
        <v>1247263.3999999999</v>
      </c>
    </row>
    <row r="139" spans="2:5" x14ac:dyDescent="0.35">
      <c r="B139" s="2" t="s">
        <v>134</v>
      </c>
      <c r="C139">
        <v>173510.08</v>
      </c>
      <c r="D139">
        <v>157950.04</v>
      </c>
      <c r="E139">
        <v>331460.12</v>
      </c>
    </row>
    <row r="140" spans="2:5" x14ac:dyDescent="0.35">
      <c r="B140" s="2" t="s">
        <v>135</v>
      </c>
      <c r="C140">
        <v>251295.22</v>
      </c>
      <c r="D140">
        <v>167145.99</v>
      </c>
      <c r="E140">
        <v>418441.20999999996</v>
      </c>
    </row>
    <row r="141" spans="2:5" x14ac:dyDescent="0.35">
      <c r="B141" s="2" t="s">
        <v>136</v>
      </c>
      <c r="C141">
        <v>44934.8</v>
      </c>
      <c r="D141">
        <v>39513.269999999997</v>
      </c>
      <c r="E141">
        <v>84448.07</v>
      </c>
    </row>
    <row r="142" spans="2:5" x14ac:dyDescent="0.35">
      <c r="B142" s="2" t="s">
        <v>137</v>
      </c>
      <c r="C142">
        <v>16880.490000000002</v>
      </c>
      <c r="D142">
        <v>17723.75</v>
      </c>
      <c r="E142">
        <v>34604.240000000005</v>
      </c>
    </row>
    <row r="143" spans="2:5" x14ac:dyDescent="0.35">
      <c r="B143" s="2" t="s">
        <v>138</v>
      </c>
      <c r="C143">
        <v>13464.42</v>
      </c>
      <c r="D143">
        <v>10110.6</v>
      </c>
      <c r="E143">
        <v>23575.02</v>
      </c>
    </row>
    <row r="144" spans="2:5" x14ac:dyDescent="0.35">
      <c r="B144" s="2" t="s">
        <v>139</v>
      </c>
      <c r="C144">
        <v>16318.17</v>
      </c>
      <c r="D144">
        <v>17916.84</v>
      </c>
      <c r="E144">
        <v>34235.01</v>
      </c>
    </row>
    <row r="145" spans="2:5" x14ac:dyDescent="0.35">
      <c r="B145" s="2" t="s">
        <v>140</v>
      </c>
      <c r="C145">
        <v>30482.98</v>
      </c>
      <c r="D145">
        <v>31192.23</v>
      </c>
      <c r="E145">
        <v>61675.21</v>
      </c>
    </row>
    <row r="146" spans="2:5" x14ac:dyDescent="0.35">
      <c r="B146" s="2" t="s">
        <v>141</v>
      </c>
      <c r="C146">
        <v>5284.54</v>
      </c>
      <c r="D146">
        <v>3875.73</v>
      </c>
      <c r="E146">
        <v>9160.27</v>
      </c>
    </row>
    <row r="147" spans="2:5" x14ac:dyDescent="0.35">
      <c r="B147" s="2" t="s">
        <v>142</v>
      </c>
      <c r="C147">
        <v>18650.400000000001</v>
      </c>
      <c r="D147">
        <v>17356.53</v>
      </c>
      <c r="E147">
        <v>36006.93</v>
      </c>
    </row>
    <row r="148" spans="2:5" x14ac:dyDescent="0.35">
      <c r="B148" s="2" t="s">
        <v>143</v>
      </c>
      <c r="C148">
        <v>11452</v>
      </c>
      <c r="D148">
        <v>15488.34</v>
      </c>
      <c r="E148">
        <v>26940.34</v>
      </c>
    </row>
    <row r="149" spans="2:5" x14ac:dyDescent="0.35">
      <c r="B149" s="2" t="s">
        <v>144</v>
      </c>
      <c r="C149">
        <v>1472.4</v>
      </c>
      <c r="D149">
        <v>1348.08</v>
      </c>
      <c r="E149">
        <v>2820.48</v>
      </c>
    </row>
    <row r="150" spans="2:5" x14ac:dyDescent="0.35">
      <c r="B150" s="2" t="s">
        <v>145</v>
      </c>
      <c r="C150">
        <v>80669.86</v>
      </c>
      <c r="D150">
        <v>52743.63</v>
      </c>
      <c r="E150">
        <v>133413.49</v>
      </c>
    </row>
    <row r="151" spans="2:5" x14ac:dyDescent="0.35">
      <c r="B151" s="2" t="s">
        <v>146</v>
      </c>
      <c r="C151">
        <v>45312.14</v>
      </c>
      <c r="D151">
        <v>45701.45</v>
      </c>
      <c r="E151">
        <v>91013.59</v>
      </c>
    </row>
    <row r="152" spans="2:5" x14ac:dyDescent="0.35">
      <c r="B152" s="2" t="s">
        <v>147</v>
      </c>
      <c r="C152">
        <v>287495.34000000003</v>
      </c>
      <c r="D152">
        <v>293432.08</v>
      </c>
      <c r="E152">
        <v>580927.42000000004</v>
      </c>
    </row>
    <row r="153" spans="2:5" x14ac:dyDescent="0.35">
      <c r="B153" s="2" t="s">
        <v>148</v>
      </c>
      <c r="C153">
        <v>117572.07</v>
      </c>
      <c r="D153">
        <v>121776.56</v>
      </c>
      <c r="E153">
        <v>239348.63</v>
      </c>
    </row>
    <row r="154" spans="2:5" x14ac:dyDescent="0.35">
      <c r="B154" s="2" t="s">
        <v>149</v>
      </c>
      <c r="C154">
        <v>3468.76</v>
      </c>
      <c r="D154">
        <v>3370.2</v>
      </c>
      <c r="E154">
        <v>6838.96</v>
      </c>
    </row>
    <row r="155" spans="2:5" x14ac:dyDescent="0.35">
      <c r="B155" s="2" t="s">
        <v>150</v>
      </c>
      <c r="C155">
        <v>63804</v>
      </c>
      <c r="D155">
        <v>66898.47</v>
      </c>
      <c r="E155">
        <v>130702.47</v>
      </c>
    </row>
    <row r="156" spans="2:5" x14ac:dyDescent="0.35">
      <c r="B156" s="2" t="s">
        <v>151</v>
      </c>
      <c r="C156">
        <v>75851.08</v>
      </c>
      <c r="D156">
        <v>79941.240000000005</v>
      </c>
      <c r="E156">
        <v>155792.32000000001</v>
      </c>
    </row>
    <row r="157" spans="2:5" x14ac:dyDescent="0.35">
      <c r="B157" s="2" t="s">
        <v>152</v>
      </c>
      <c r="C157">
        <v>46528.98</v>
      </c>
      <c r="D157">
        <v>41994.73</v>
      </c>
      <c r="E157">
        <v>88523.71</v>
      </c>
    </row>
    <row r="158" spans="2:5" x14ac:dyDescent="0.35">
      <c r="B158" s="2" t="s">
        <v>153</v>
      </c>
      <c r="D158">
        <v>842.55</v>
      </c>
      <c r="E158">
        <v>842.55</v>
      </c>
    </row>
    <row r="159" spans="2:5" x14ac:dyDescent="0.35">
      <c r="B159" s="2" t="s">
        <v>154</v>
      </c>
      <c r="C159">
        <v>102852.99</v>
      </c>
      <c r="D159">
        <v>81674.03</v>
      </c>
      <c r="E159">
        <v>184527.02000000002</v>
      </c>
    </row>
    <row r="160" spans="2:5" x14ac:dyDescent="0.35">
      <c r="B160" s="2" t="s">
        <v>155</v>
      </c>
      <c r="C160">
        <v>58825.86</v>
      </c>
      <c r="D160">
        <v>56787.87</v>
      </c>
      <c r="E160">
        <v>115613.73000000001</v>
      </c>
    </row>
    <row r="161" spans="2:5" x14ac:dyDescent="0.35">
      <c r="B161" s="2" t="s">
        <v>156</v>
      </c>
      <c r="C161">
        <v>7819.85</v>
      </c>
      <c r="D161">
        <v>7245.93</v>
      </c>
      <c r="E161">
        <v>15065.78</v>
      </c>
    </row>
    <row r="162" spans="2:5" x14ac:dyDescent="0.35">
      <c r="B162" s="2" t="s">
        <v>157</v>
      </c>
      <c r="C162">
        <v>84847.18</v>
      </c>
      <c r="D162">
        <v>86277.119999999995</v>
      </c>
      <c r="E162">
        <v>171124.3</v>
      </c>
    </row>
    <row r="163" spans="2:5" x14ac:dyDescent="0.35">
      <c r="B163" s="2" t="s">
        <v>158</v>
      </c>
      <c r="C163">
        <v>41251.47</v>
      </c>
      <c r="D163">
        <v>47485.97</v>
      </c>
      <c r="E163">
        <v>88737.44</v>
      </c>
    </row>
    <row r="164" spans="2:5" x14ac:dyDescent="0.35">
      <c r="B164" s="2" t="s">
        <v>159</v>
      </c>
      <c r="C164">
        <v>22413.200000000001</v>
      </c>
      <c r="D164">
        <v>20726.73</v>
      </c>
      <c r="E164">
        <v>43139.93</v>
      </c>
    </row>
    <row r="165" spans="2:5" x14ac:dyDescent="0.35">
      <c r="B165" s="2" t="s">
        <v>160</v>
      </c>
      <c r="C165">
        <v>17719.25</v>
      </c>
      <c r="D165">
        <v>9491.07</v>
      </c>
      <c r="E165">
        <v>27210.32</v>
      </c>
    </row>
    <row r="166" spans="2:5" x14ac:dyDescent="0.35">
      <c r="B166" s="2" t="s">
        <v>161</v>
      </c>
      <c r="C166">
        <v>177569.33</v>
      </c>
      <c r="D166">
        <v>171033.75</v>
      </c>
      <c r="E166">
        <v>348603.07999999996</v>
      </c>
    </row>
    <row r="167" spans="2:5" x14ac:dyDescent="0.35">
      <c r="B167" s="2" t="s">
        <v>162</v>
      </c>
      <c r="C167">
        <v>35877.01</v>
      </c>
      <c r="D167">
        <v>53337.53</v>
      </c>
      <c r="E167">
        <v>89214.540000000008</v>
      </c>
    </row>
    <row r="168" spans="2:5" x14ac:dyDescent="0.35">
      <c r="B168" s="2" t="s">
        <v>163</v>
      </c>
      <c r="C168">
        <v>322857.75</v>
      </c>
      <c r="D168">
        <v>312274.21000000002</v>
      </c>
      <c r="E168">
        <v>635131.96</v>
      </c>
    </row>
    <row r="169" spans="2:5" x14ac:dyDescent="0.35">
      <c r="B169" s="2" t="s">
        <v>164</v>
      </c>
      <c r="C169">
        <v>120305.23</v>
      </c>
      <c r="D169">
        <v>118855.72</v>
      </c>
      <c r="E169">
        <v>239160.95</v>
      </c>
    </row>
    <row r="170" spans="2:5" x14ac:dyDescent="0.35">
      <c r="B170" s="2" t="s">
        <v>165</v>
      </c>
      <c r="C170">
        <v>167079.24</v>
      </c>
      <c r="D170">
        <v>145145.64000000001</v>
      </c>
      <c r="E170">
        <v>312224.88</v>
      </c>
    </row>
    <row r="171" spans="2:5" x14ac:dyDescent="0.35">
      <c r="B171" s="2" t="s">
        <v>166</v>
      </c>
      <c r="C171">
        <v>8070.81</v>
      </c>
      <c r="D171">
        <v>8762.52</v>
      </c>
      <c r="E171">
        <v>16833.330000000002</v>
      </c>
    </row>
    <row r="172" spans="2:5" x14ac:dyDescent="0.35">
      <c r="B172" s="2" t="s">
        <v>167</v>
      </c>
      <c r="C172">
        <v>7397.14</v>
      </c>
      <c r="D172">
        <v>10598.27</v>
      </c>
      <c r="E172">
        <v>17995.41</v>
      </c>
    </row>
    <row r="173" spans="2:5" x14ac:dyDescent="0.35">
      <c r="B173" s="2" t="s">
        <v>168</v>
      </c>
      <c r="C173">
        <v>2052315.9</v>
      </c>
      <c r="D173">
        <v>2205238.5299999998</v>
      </c>
      <c r="E173">
        <v>4257554.43</v>
      </c>
    </row>
    <row r="174" spans="2:5" x14ac:dyDescent="0.35">
      <c r="B174" s="2" t="s">
        <v>169</v>
      </c>
      <c r="C174">
        <v>536817.93000000005</v>
      </c>
      <c r="D174">
        <v>562149.36</v>
      </c>
      <c r="E174">
        <v>1098967.29</v>
      </c>
    </row>
    <row r="175" spans="2:5" x14ac:dyDescent="0.35">
      <c r="B175" s="2" t="s">
        <v>170</v>
      </c>
      <c r="C175">
        <v>7198.4</v>
      </c>
      <c r="D175">
        <v>7245.93</v>
      </c>
      <c r="E175">
        <v>14444.33</v>
      </c>
    </row>
    <row r="176" spans="2:5" x14ac:dyDescent="0.35">
      <c r="B176" s="2" t="s">
        <v>171</v>
      </c>
      <c r="C176">
        <v>1472.4</v>
      </c>
      <c r="D176">
        <v>1685.1</v>
      </c>
      <c r="E176">
        <v>3157.5</v>
      </c>
    </row>
    <row r="177" spans="2:5" x14ac:dyDescent="0.35">
      <c r="B177" s="2" t="s">
        <v>172</v>
      </c>
      <c r="C177">
        <v>2290.4</v>
      </c>
      <c r="D177">
        <v>3370.2</v>
      </c>
      <c r="E177">
        <v>5660.6</v>
      </c>
    </row>
    <row r="178" spans="2:5" x14ac:dyDescent="0.35">
      <c r="B178" s="2" t="s">
        <v>173</v>
      </c>
      <c r="C178">
        <v>17178</v>
      </c>
      <c r="D178">
        <v>18704.61</v>
      </c>
      <c r="E178">
        <v>35882.61</v>
      </c>
    </row>
    <row r="179" spans="2:5" x14ac:dyDescent="0.35">
      <c r="B179" s="2" t="s">
        <v>174</v>
      </c>
      <c r="C179">
        <v>5726</v>
      </c>
      <c r="D179">
        <v>5392.32</v>
      </c>
      <c r="E179">
        <v>11118.32</v>
      </c>
    </row>
    <row r="180" spans="2:5" x14ac:dyDescent="0.35">
      <c r="B180" s="2" t="s">
        <v>175</v>
      </c>
      <c r="C180">
        <v>39591.199999999997</v>
      </c>
      <c r="D180">
        <v>43365.43</v>
      </c>
      <c r="E180">
        <v>82956.63</v>
      </c>
    </row>
    <row r="181" spans="2:5" x14ac:dyDescent="0.35">
      <c r="B181" s="2" t="s">
        <v>176</v>
      </c>
      <c r="C181">
        <v>21758.799999999999</v>
      </c>
      <c r="D181">
        <v>21906.3</v>
      </c>
      <c r="E181">
        <v>43665.1</v>
      </c>
    </row>
    <row r="182" spans="2:5" x14ac:dyDescent="0.35">
      <c r="B182" s="2" t="s">
        <v>177</v>
      </c>
      <c r="C182">
        <v>189776</v>
      </c>
      <c r="D182">
        <v>195808.62</v>
      </c>
      <c r="E182">
        <v>385584.62</v>
      </c>
    </row>
    <row r="183" spans="2:5" x14ac:dyDescent="0.35">
      <c r="B183" s="2" t="s">
        <v>178</v>
      </c>
      <c r="C183">
        <v>117135.81</v>
      </c>
      <c r="D183">
        <v>110317.88</v>
      </c>
      <c r="E183">
        <v>227453.69</v>
      </c>
    </row>
    <row r="184" spans="2:5" x14ac:dyDescent="0.35">
      <c r="B184" s="2" t="s">
        <v>179</v>
      </c>
      <c r="C184">
        <v>60422.01</v>
      </c>
      <c r="D184">
        <v>56170</v>
      </c>
      <c r="E184">
        <v>116592.01000000001</v>
      </c>
    </row>
    <row r="185" spans="2:5" x14ac:dyDescent="0.35">
      <c r="B185" s="2" t="s">
        <v>180</v>
      </c>
      <c r="C185">
        <v>10143.200000000001</v>
      </c>
      <c r="D185">
        <v>11458.68</v>
      </c>
      <c r="E185">
        <v>21601.88</v>
      </c>
    </row>
    <row r="186" spans="2:5" x14ac:dyDescent="0.35">
      <c r="B186" s="2" t="s">
        <v>181</v>
      </c>
      <c r="C186">
        <v>3926.4</v>
      </c>
      <c r="D186">
        <v>2527.65</v>
      </c>
      <c r="E186">
        <v>6454.05</v>
      </c>
    </row>
    <row r="187" spans="2:5" x14ac:dyDescent="0.35">
      <c r="B187" s="2" t="s">
        <v>182</v>
      </c>
      <c r="C187">
        <v>818</v>
      </c>
      <c r="D187">
        <v>1516.59</v>
      </c>
      <c r="E187">
        <v>2334.59</v>
      </c>
    </row>
    <row r="188" spans="2:5" x14ac:dyDescent="0.35">
      <c r="B188" s="2" t="s">
        <v>183</v>
      </c>
      <c r="C188">
        <v>8943.2000000000007</v>
      </c>
      <c r="D188">
        <v>3033.18</v>
      </c>
      <c r="E188">
        <v>11976.380000000001</v>
      </c>
    </row>
    <row r="189" spans="2:5" x14ac:dyDescent="0.35">
      <c r="B189" s="2" t="s">
        <v>184</v>
      </c>
      <c r="C189">
        <v>2560.5300000000002</v>
      </c>
      <c r="D189">
        <v>2860.72</v>
      </c>
      <c r="E189">
        <v>5421.25</v>
      </c>
    </row>
    <row r="190" spans="2:5" x14ac:dyDescent="0.35">
      <c r="B190" s="2" t="s">
        <v>185</v>
      </c>
      <c r="C190">
        <v>40354.050000000003</v>
      </c>
      <c r="D190">
        <v>40891.760000000002</v>
      </c>
      <c r="E190">
        <v>81245.81</v>
      </c>
    </row>
    <row r="191" spans="2:5" x14ac:dyDescent="0.35">
      <c r="B191" s="2" t="s">
        <v>186</v>
      </c>
      <c r="C191">
        <v>13087.8</v>
      </c>
      <c r="D191">
        <v>11009.32</v>
      </c>
      <c r="E191">
        <v>24097.119999999999</v>
      </c>
    </row>
    <row r="192" spans="2:5" x14ac:dyDescent="0.35">
      <c r="B192" s="2" t="s">
        <v>187</v>
      </c>
      <c r="C192">
        <v>86532.69</v>
      </c>
      <c r="D192">
        <v>101731.82</v>
      </c>
      <c r="E192">
        <v>188264.51</v>
      </c>
    </row>
    <row r="193" spans="2:5" x14ac:dyDescent="0.35">
      <c r="B193" s="2" t="s">
        <v>188</v>
      </c>
      <c r="C193">
        <v>10961.2</v>
      </c>
      <c r="D193">
        <v>9268.0499999999993</v>
      </c>
      <c r="E193">
        <v>20229.25</v>
      </c>
    </row>
    <row r="194" spans="2:5" x14ac:dyDescent="0.35">
      <c r="B194" s="2" t="s">
        <v>189</v>
      </c>
      <c r="C194">
        <v>75583.199999999997</v>
      </c>
      <c r="D194">
        <v>78357.149999999994</v>
      </c>
      <c r="E194">
        <v>153940.34999999998</v>
      </c>
    </row>
    <row r="195" spans="2:5" x14ac:dyDescent="0.35">
      <c r="B195" s="2" t="s">
        <v>190</v>
      </c>
      <c r="C195">
        <v>22576.799999999999</v>
      </c>
      <c r="D195">
        <v>21737.79</v>
      </c>
      <c r="E195">
        <v>44314.59</v>
      </c>
    </row>
    <row r="196" spans="2:5" x14ac:dyDescent="0.35">
      <c r="B196" s="2" t="s">
        <v>191</v>
      </c>
      <c r="C196">
        <v>12433.6</v>
      </c>
      <c r="D196">
        <v>10953.15</v>
      </c>
      <c r="E196">
        <v>23386.75</v>
      </c>
    </row>
    <row r="197" spans="2:5" x14ac:dyDescent="0.35">
      <c r="B197" s="2" t="s">
        <v>192</v>
      </c>
      <c r="C197">
        <v>7034.8</v>
      </c>
      <c r="D197">
        <v>7077.42</v>
      </c>
      <c r="E197">
        <v>14112.220000000001</v>
      </c>
    </row>
    <row r="198" spans="2:5" x14ac:dyDescent="0.35">
      <c r="B198" s="2" t="s">
        <v>193</v>
      </c>
      <c r="C198">
        <v>30730.65</v>
      </c>
      <c r="D198">
        <v>25276.5</v>
      </c>
      <c r="E198">
        <v>56007.15</v>
      </c>
    </row>
    <row r="199" spans="2:5" x14ac:dyDescent="0.35">
      <c r="B199" s="2" t="s">
        <v>194</v>
      </c>
      <c r="C199">
        <v>60315.57</v>
      </c>
      <c r="D199">
        <v>75911.91</v>
      </c>
      <c r="E199">
        <v>136227.48000000001</v>
      </c>
    </row>
    <row r="200" spans="2:5" x14ac:dyDescent="0.35">
      <c r="B200" s="2" t="s">
        <v>195</v>
      </c>
      <c r="C200">
        <v>53333.599999999999</v>
      </c>
      <c r="D200">
        <v>55608.3</v>
      </c>
      <c r="E200">
        <v>108941.9</v>
      </c>
    </row>
    <row r="201" spans="2:5" x14ac:dyDescent="0.35">
      <c r="B201" s="2" t="s">
        <v>196</v>
      </c>
      <c r="C201">
        <v>52132.22</v>
      </c>
      <c r="D201">
        <v>44720.15</v>
      </c>
      <c r="E201">
        <v>96852.37</v>
      </c>
    </row>
    <row r="202" spans="2:5" x14ac:dyDescent="0.35">
      <c r="B202" s="2" t="s">
        <v>197</v>
      </c>
      <c r="C202">
        <v>2871927.21</v>
      </c>
      <c r="D202">
        <v>3014416.72</v>
      </c>
      <c r="E202">
        <v>5886343.9299999997</v>
      </c>
    </row>
    <row r="203" spans="2:5" x14ac:dyDescent="0.35">
      <c r="B203" s="2" t="s">
        <v>198</v>
      </c>
      <c r="C203">
        <v>874919.43</v>
      </c>
      <c r="D203">
        <v>885239.2</v>
      </c>
      <c r="E203">
        <v>1760158.63</v>
      </c>
    </row>
    <row r="204" spans="2:5" x14ac:dyDescent="0.35">
      <c r="B204" s="2" t="s">
        <v>199</v>
      </c>
      <c r="C204">
        <v>702961.23</v>
      </c>
      <c r="D204">
        <v>690414.07</v>
      </c>
      <c r="E204">
        <v>1393375.2999999998</v>
      </c>
    </row>
    <row r="205" spans="2:5" x14ac:dyDescent="0.35">
      <c r="B205" s="2" t="s">
        <v>200</v>
      </c>
      <c r="C205">
        <v>236531.16</v>
      </c>
      <c r="D205">
        <v>320818.07</v>
      </c>
      <c r="E205">
        <v>557349.23</v>
      </c>
    </row>
    <row r="206" spans="2:5" x14ac:dyDescent="0.35">
      <c r="B206" s="2" t="s">
        <v>201</v>
      </c>
      <c r="C206">
        <v>64260.4</v>
      </c>
      <c r="D206">
        <v>45958.71</v>
      </c>
      <c r="E206">
        <v>110219.11</v>
      </c>
    </row>
    <row r="207" spans="2:5" x14ac:dyDescent="0.35">
      <c r="B207" s="2" t="s">
        <v>202</v>
      </c>
      <c r="C207">
        <v>126092.26</v>
      </c>
      <c r="D207">
        <v>124268.29</v>
      </c>
      <c r="E207">
        <v>250360.55</v>
      </c>
    </row>
    <row r="208" spans="2:5" x14ac:dyDescent="0.35">
      <c r="B208" s="2" t="s">
        <v>203</v>
      </c>
      <c r="C208">
        <v>9065.7999999999993</v>
      </c>
      <c r="D208">
        <v>10614.14</v>
      </c>
      <c r="E208">
        <v>19679.939999999999</v>
      </c>
    </row>
    <row r="209" spans="2:5" x14ac:dyDescent="0.35">
      <c r="B209" s="2" t="s">
        <v>204</v>
      </c>
      <c r="C209">
        <v>88527.73</v>
      </c>
      <c r="D209">
        <v>100759.38</v>
      </c>
      <c r="E209">
        <v>189287.11</v>
      </c>
    </row>
    <row r="210" spans="2:5" x14ac:dyDescent="0.35">
      <c r="B210" s="2" t="s">
        <v>205</v>
      </c>
      <c r="C210">
        <v>207278.05</v>
      </c>
      <c r="D210">
        <v>216690.23</v>
      </c>
      <c r="E210">
        <v>423968.28</v>
      </c>
    </row>
    <row r="211" spans="2:5" x14ac:dyDescent="0.35">
      <c r="B211" s="2" t="s">
        <v>206</v>
      </c>
      <c r="C211">
        <v>1799.6</v>
      </c>
      <c r="D211">
        <v>1853.61</v>
      </c>
      <c r="E211">
        <v>3653.21</v>
      </c>
    </row>
    <row r="212" spans="2:5" x14ac:dyDescent="0.35">
      <c r="B212" s="2" t="s">
        <v>207</v>
      </c>
      <c r="C212">
        <v>78526.3</v>
      </c>
      <c r="D212">
        <v>87700.36</v>
      </c>
      <c r="E212">
        <v>166226.66</v>
      </c>
    </row>
    <row r="213" spans="2:5" x14ac:dyDescent="0.35">
      <c r="B213" s="2" t="s">
        <v>208</v>
      </c>
      <c r="C213">
        <v>4253.6000000000004</v>
      </c>
      <c r="D213">
        <v>5392.32</v>
      </c>
      <c r="E213">
        <v>9645.92</v>
      </c>
    </row>
    <row r="214" spans="2:5" x14ac:dyDescent="0.35">
      <c r="B214" s="2" t="s">
        <v>209</v>
      </c>
      <c r="C214">
        <v>116981.57</v>
      </c>
      <c r="D214">
        <v>86603.32</v>
      </c>
      <c r="E214">
        <v>203584.89</v>
      </c>
    </row>
    <row r="215" spans="2:5" x14ac:dyDescent="0.35">
      <c r="B215" s="2" t="s">
        <v>210</v>
      </c>
      <c r="C215">
        <v>295129.89</v>
      </c>
      <c r="D215">
        <v>288489.12</v>
      </c>
      <c r="E215">
        <v>583619.01</v>
      </c>
    </row>
    <row r="216" spans="2:5" x14ac:dyDescent="0.35">
      <c r="B216" s="2" t="s">
        <v>211</v>
      </c>
      <c r="C216">
        <v>82815.990000000005</v>
      </c>
      <c r="D216">
        <v>64370.82</v>
      </c>
      <c r="E216">
        <v>147186.81</v>
      </c>
    </row>
    <row r="217" spans="2:5" x14ac:dyDescent="0.35">
      <c r="B217" s="2" t="s">
        <v>212</v>
      </c>
      <c r="C217">
        <v>57053.69</v>
      </c>
      <c r="D217">
        <v>28552.73</v>
      </c>
      <c r="E217">
        <v>85606.42</v>
      </c>
    </row>
    <row r="218" spans="2:5" x14ac:dyDescent="0.35">
      <c r="B218" s="2" t="s">
        <v>213</v>
      </c>
      <c r="C218">
        <v>6380.4</v>
      </c>
      <c r="D218">
        <v>7077.42</v>
      </c>
      <c r="E218">
        <v>13457.82</v>
      </c>
    </row>
    <row r="219" spans="2:5" x14ac:dyDescent="0.35">
      <c r="B219" s="2" t="s">
        <v>214</v>
      </c>
      <c r="C219">
        <v>5071.6000000000004</v>
      </c>
      <c r="D219">
        <v>5392.32</v>
      </c>
      <c r="E219">
        <v>10463.92</v>
      </c>
    </row>
    <row r="220" spans="2:5" x14ac:dyDescent="0.35">
      <c r="B220" s="2" t="s">
        <v>215</v>
      </c>
      <c r="C220">
        <v>479016.48</v>
      </c>
      <c r="D220">
        <v>496185.31</v>
      </c>
      <c r="E220">
        <v>975201.79</v>
      </c>
    </row>
    <row r="221" spans="2:5" x14ac:dyDescent="0.35">
      <c r="B221" s="2" t="s">
        <v>216</v>
      </c>
      <c r="C221">
        <v>93795.9</v>
      </c>
      <c r="D221">
        <v>102785.9</v>
      </c>
      <c r="E221">
        <v>196581.8</v>
      </c>
    </row>
    <row r="222" spans="2:5" x14ac:dyDescent="0.35">
      <c r="B222" s="2" t="s">
        <v>217</v>
      </c>
      <c r="C222">
        <v>16196.4</v>
      </c>
      <c r="D222">
        <v>16008.45</v>
      </c>
      <c r="E222">
        <v>32204.85</v>
      </c>
    </row>
    <row r="223" spans="2:5" x14ac:dyDescent="0.35">
      <c r="B223" s="2" t="s">
        <v>218</v>
      </c>
      <c r="C223">
        <v>3179.83</v>
      </c>
      <c r="D223">
        <v>842.55</v>
      </c>
      <c r="E223">
        <v>4022.38</v>
      </c>
    </row>
    <row r="224" spans="2:5" x14ac:dyDescent="0.35">
      <c r="B224" s="2" t="s">
        <v>219</v>
      </c>
      <c r="C224">
        <v>7689.2</v>
      </c>
      <c r="D224">
        <v>7077.42</v>
      </c>
      <c r="E224">
        <v>14766.619999999999</v>
      </c>
    </row>
    <row r="225" spans="2:5" x14ac:dyDescent="0.35">
      <c r="B225" s="2" t="s">
        <v>220</v>
      </c>
      <c r="C225">
        <v>21127.79</v>
      </c>
      <c r="D225">
        <v>12929.54</v>
      </c>
      <c r="E225">
        <v>34057.33</v>
      </c>
    </row>
    <row r="226" spans="2:5" x14ac:dyDescent="0.35">
      <c r="B226" s="2" t="s">
        <v>221</v>
      </c>
      <c r="C226">
        <v>13742.4</v>
      </c>
      <c r="D226">
        <v>23222.03</v>
      </c>
      <c r="E226">
        <v>36964.43</v>
      </c>
    </row>
    <row r="227" spans="2:5" x14ac:dyDescent="0.35">
      <c r="B227" s="2" t="s">
        <v>222</v>
      </c>
      <c r="C227">
        <v>2617.6</v>
      </c>
      <c r="D227">
        <v>1685.1</v>
      </c>
      <c r="E227">
        <v>4302.7</v>
      </c>
    </row>
    <row r="228" spans="2:5" x14ac:dyDescent="0.35">
      <c r="B228" s="2" t="s">
        <v>223</v>
      </c>
      <c r="C228">
        <v>110373.78</v>
      </c>
      <c r="D228">
        <v>113463.4</v>
      </c>
      <c r="E228">
        <v>223837.18</v>
      </c>
    </row>
    <row r="229" spans="2:5" x14ac:dyDescent="0.35">
      <c r="B229" s="2" t="s">
        <v>224</v>
      </c>
      <c r="C229">
        <v>6053.2</v>
      </c>
      <c r="D229">
        <v>6908.91</v>
      </c>
      <c r="E229">
        <v>12962.11</v>
      </c>
    </row>
    <row r="230" spans="2:5" x14ac:dyDescent="0.35">
      <c r="B230" s="2" t="s">
        <v>225</v>
      </c>
      <c r="C230">
        <v>8016.4</v>
      </c>
      <c r="D230">
        <v>7414.44</v>
      </c>
      <c r="E230">
        <v>15430.84</v>
      </c>
    </row>
    <row r="231" spans="2:5" x14ac:dyDescent="0.35">
      <c r="B231" s="2" t="s">
        <v>226</v>
      </c>
      <c r="C231">
        <v>56278.400000000001</v>
      </c>
      <c r="D231">
        <v>58135.95</v>
      </c>
      <c r="E231">
        <v>114414.35</v>
      </c>
    </row>
    <row r="232" spans="2:5" x14ac:dyDescent="0.35">
      <c r="B232" s="2" t="s">
        <v>227</v>
      </c>
      <c r="C232">
        <v>25973.360000000001</v>
      </c>
      <c r="D232">
        <v>39699.040000000001</v>
      </c>
      <c r="E232">
        <v>65672.399999999994</v>
      </c>
    </row>
    <row r="233" spans="2:5" x14ac:dyDescent="0.35">
      <c r="B233" s="2" t="s">
        <v>228</v>
      </c>
      <c r="C233">
        <v>22467.39</v>
      </c>
      <c r="D233">
        <v>22917.360000000001</v>
      </c>
      <c r="E233">
        <v>45384.75</v>
      </c>
    </row>
    <row r="234" spans="2:5" x14ac:dyDescent="0.35">
      <c r="B234" s="2" t="s">
        <v>229</v>
      </c>
      <c r="C234">
        <v>10878.23</v>
      </c>
      <c r="D234">
        <v>15627.95</v>
      </c>
      <c r="E234">
        <v>26506.18</v>
      </c>
    </row>
    <row r="235" spans="2:5" x14ac:dyDescent="0.35">
      <c r="B235" s="2" t="s">
        <v>230</v>
      </c>
      <c r="C235">
        <v>6216.8</v>
      </c>
      <c r="D235">
        <v>6571.89</v>
      </c>
      <c r="E235">
        <v>12788.69</v>
      </c>
    </row>
    <row r="236" spans="2:5" x14ac:dyDescent="0.35">
      <c r="B236" s="2" t="s">
        <v>231</v>
      </c>
      <c r="C236">
        <v>1963.2</v>
      </c>
      <c r="D236">
        <v>1685.1</v>
      </c>
      <c r="E236">
        <v>3648.3</v>
      </c>
    </row>
    <row r="237" spans="2:5" x14ac:dyDescent="0.35">
      <c r="B237" s="2" t="s">
        <v>232</v>
      </c>
      <c r="C237">
        <v>25848.799999999999</v>
      </c>
      <c r="D237">
        <v>34871.440000000002</v>
      </c>
      <c r="E237">
        <v>60720.240000000005</v>
      </c>
    </row>
    <row r="238" spans="2:5" x14ac:dyDescent="0.35">
      <c r="B238" s="2" t="s">
        <v>233</v>
      </c>
      <c r="C238">
        <v>11942.8</v>
      </c>
      <c r="D238">
        <v>26901.66</v>
      </c>
      <c r="E238">
        <v>38844.46</v>
      </c>
    </row>
    <row r="239" spans="2:5" x14ac:dyDescent="0.35">
      <c r="B239" s="2" t="s">
        <v>235</v>
      </c>
      <c r="C239">
        <v>131817.65</v>
      </c>
      <c r="D239">
        <v>143334.67000000001</v>
      </c>
      <c r="E239">
        <v>275152.32</v>
      </c>
    </row>
    <row r="240" spans="2:5" x14ac:dyDescent="0.35">
      <c r="B240" s="2" t="s">
        <v>236</v>
      </c>
      <c r="C240">
        <v>35517.65</v>
      </c>
      <c r="D240">
        <v>27298.62</v>
      </c>
      <c r="E240">
        <v>62816.270000000004</v>
      </c>
    </row>
    <row r="241" spans="2:5" x14ac:dyDescent="0.35">
      <c r="B241" s="2" t="s">
        <v>237</v>
      </c>
      <c r="C241">
        <v>6266.81</v>
      </c>
      <c r="D241">
        <v>3033.18</v>
      </c>
      <c r="E241">
        <v>9299.99</v>
      </c>
    </row>
    <row r="242" spans="2:5" x14ac:dyDescent="0.35">
      <c r="B242" s="2" t="s">
        <v>238</v>
      </c>
      <c r="C242">
        <v>2290.4</v>
      </c>
      <c r="D242">
        <v>2292.73</v>
      </c>
      <c r="E242">
        <v>4583.13</v>
      </c>
    </row>
    <row r="243" spans="2:5" x14ac:dyDescent="0.35">
      <c r="B243" s="2" t="s">
        <v>239</v>
      </c>
      <c r="C243">
        <v>9235.64</v>
      </c>
      <c r="D243">
        <v>7417.81</v>
      </c>
      <c r="E243">
        <v>16653.45</v>
      </c>
    </row>
    <row r="244" spans="2:5" x14ac:dyDescent="0.35">
      <c r="B244" s="2" t="s">
        <v>240</v>
      </c>
      <c r="C244">
        <v>3435.6</v>
      </c>
      <c r="D244">
        <v>5386.38</v>
      </c>
      <c r="E244">
        <v>8821.98</v>
      </c>
    </row>
    <row r="245" spans="2:5" x14ac:dyDescent="0.35">
      <c r="B245" s="2" t="s">
        <v>241</v>
      </c>
      <c r="C245">
        <v>6130.09</v>
      </c>
      <c r="D245">
        <v>5301.13</v>
      </c>
      <c r="E245">
        <v>11431.220000000001</v>
      </c>
    </row>
    <row r="246" spans="2:5" x14ac:dyDescent="0.35">
      <c r="B246" s="2" t="s">
        <v>242</v>
      </c>
      <c r="C246">
        <v>27321.200000000001</v>
      </c>
      <c r="D246">
        <v>31457.65</v>
      </c>
      <c r="E246">
        <v>58778.850000000006</v>
      </c>
    </row>
    <row r="247" spans="2:5" x14ac:dyDescent="0.35">
      <c r="B247" s="2" t="s">
        <v>243</v>
      </c>
      <c r="C247">
        <v>369565.45</v>
      </c>
      <c r="D247">
        <v>372294.76</v>
      </c>
      <c r="E247">
        <v>741860.21</v>
      </c>
    </row>
    <row r="248" spans="2:5" x14ac:dyDescent="0.35">
      <c r="B248" s="2" t="s">
        <v>244</v>
      </c>
      <c r="C248">
        <v>223955.87</v>
      </c>
      <c r="D248">
        <v>181851.69</v>
      </c>
      <c r="E248">
        <v>405807.56</v>
      </c>
    </row>
    <row r="249" spans="2:5" x14ac:dyDescent="0.35">
      <c r="B249" s="2" t="s">
        <v>245</v>
      </c>
      <c r="C249">
        <v>81296.23</v>
      </c>
      <c r="D249">
        <v>99550.64</v>
      </c>
      <c r="E249">
        <v>180846.87</v>
      </c>
    </row>
    <row r="250" spans="2:5" x14ac:dyDescent="0.35">
      <c r="B250" s="2" t="s">
        <v>246</v>
      </c>
      <c r="C250">
        <v>369512.22</v>
      </c>
      <c r="D250">
        <v>374541.56</v>
      </c>
      <c r="E250">
        <v>744053.78</v>
      </c>
    </row>
    <row r="251" spans="2:5" x14ac:dyDescent="0.35">
      <c r="B251" s="2" t="s">
        <v>247</v>
      </c>
      <c r="C251">
        <v>60676.800000000003</v>
      </c>
      <c r="D251">
        <v>96089.12</v>
      </c>
      <c r="E251">
        <v>156765.91999999998</v>
      </c>
    </row>
    <row r="252" spans="2:5" x14ac:dyDescent="0.35">
      <c r="B252" s="2" t="s">
        <v>248</v>
      </c>
      <c r="C252">
        <v>131887.01</v>
      </c>
      <c r="D252">
        <v>89558.5</v>
      </c>
      <c r="E252">
        <v>221445.51</v>
      </c>
    </row>
    <row r="253" spans="2:5" x14ac:dyDescent="0.35">
      <c r="B253" s="2" t="s">
        <v>249</v>
      </c>
      <c r="C253">
        <v>108235.13</v>
      </c>
      <c r="D253">
        <v>141660</v>
      </c>
      <c r="E253">
        <v>249895.13</v>
      </c>
    </row>
    <row r="254" spans="2:5" x14ac:dyDescent="0.35">
      <c r="B254" s="2" t="s">
        <v>250</v>
      </c>
      <c r="C254">
        <v>157951.25</v>
      </c>
      <c r="D254">
        <v>184777.77</v>
      </c>
      <c r="E254">
        <v>342729.02</v>
      </c>
    </row>
    <row r="255" spans="2:5" x14ac:dyDescent="0.35">
      <c r="B255" s="2" t="s">
        <v>251</v>
      </c>
      <c r="C255">
        <v>294891.37</v>
      </c>
      <c r="D255">
        <v>331712.09999999998</v>
      </c>
      <c r="E255">
        <v>626603.47</v>
      </c>
    </row>
    <row r="256" spans="2:5" x14ac:dyDescent="0.35">
      <c r="B256" s="2" t="s">
        <v>252</v>
      </c>
      <c r="C256">
        <v>79835.58</v>
      </c>
      <c r="D256">
        <v>82232.88</v>
      </c>
      <c r="E256">
        <v>162068.46000000002</v>
      </c>
    </row>
    <row r="257" spans="2:5" x14ac:dyDescent="0.35">
      <c r="B257" s="2" t="s">
        <v>253</v>
      </c>
      <c r="C257">
        <v>14724</v>
      </c>
      <c r="D257">
        <v>16018.65</v>
      </c>
      <c r="E257">
        <v>30742.65</v>
      </c>
    </row>
    <row r="258" spans="2:5" x14ac:dyDescent="0.35">
      <c r="B258" s="2" t="s">
        <v>254</v>
      </c>
      <c r="C258">
        <v>13790.82</v>
      </c>
      <c r="D258">
        <v>9128.08</v>
      </c>
      <c r="E258">
        <v>22918.9</v>
      </c>
    </row>
    <row r="259" spans="2:5" x14ac:dyDescent="0.35">
      <c r="B259" s="2" t="s">
        <v>255</v>
      </c>
      <c r="C259">
        <v>1145.2</v>
      </c>
      <c r="D259">
        <v>1685.1</v>
      </c>
      <c r="E259">
        <v>2830.3</v>
      </c>
    </row>
    <row r="260" spans="2:5" x14ac:dyDescent="0.35">
      <c r="B260" s="2" t="s">
        <v>256</v>
      </c>
      <c r="C260">
        <v>47701.22</v>
      </c>
      <c r="D260">
        <v>32213.77</v>
      </c>
      <c r="E260">
        <v>79914.990000000005</v>
      </c>
    </row>
    <row r="261" spans="2:5" x14ac:dyDescent="0.35">
      <c r="B261" s="2" t="s">
        <v>257</v>
      </c>
      <c r="C261">
        <v>26785.7</v>
      </c>
      <c r="D261">
        <v>14660.37</v>
      </c>
      <c r="E261">
        <v>41446.07</v>
      </c>
    </row>
    <row r="262" spans="2:5" x14ac:dyDescent="0.35">
      <c r="B262" s="2" t="s">
        <v>258</v>
      </c>
      <c r="C262">
        <v>11779.2</v>
      </c>
      <c r="D262">
        <v>12806.76</v>
      </c>
      <c r="E262">
        <v>24585.96</v>
      </c>
    </row>
    <row r="263" spans="2:5" x14ac:dyDescent="0.35">
      <c r="B263" s="2" t="s">
        <v>259</v>
      </c>
      <c r="C263">
        <v>12597.2</v>
      </c>
      <c r="D263">
        <v>12806.76</v>
      </c>
      <c r="E263">
        <v>25403.96</v>
      </c>
    </row>
    <row r="264" spans="2:5" x14ac:dyDescent="0.35">
      <c r="B264" s="2" t="s">
        <v>260</v>
      </c>
      <c r="C264">
        <v>5562.4</v>
      </c>
      <c r="D264">
        <v>5897.85</v>
      </c>
      <c r="E264">
        <v>11460.25</v>
      </c>
    </row>
    <row r="265" spans="2:5" x14ac:dyDescent="0.35">
      <c r="B265" s="2" t="s">
        <v>261</v>
      </c>
      <c r="C265">
        <v>23861.08</v>
      </c>
      <c r="D265">
        <v>36689.18</v>
      </c>
      <c r="E265">
        <v>60550.26</v>
      </c>
    </row>
    <row r="266" spans="2:5" x14ac:dyDescent="0.35">
      <c r="B266" s="2" t="s">
        <v>262</v>
      </c>
      <c r="C266">
        <v>537806.41</v>
      </c>
      <c r="D266">
        <v>661495.06999999995</v>
      </c>
      <c r="E266">
        <v>1199301.48</v>
      </c>
    </row>
    <row r="267" spans="2:5" x14ac:dyDescent="0.35">
      <c r="B267" s="2" t="s">
        <v>263</v>
      </c>
      <c r="C267">
        <v>98730.2</v>
      </c>
      <c r="D267">
        <v>96509.65</v>
      </c>
      <c r="E267">
        <v>195239.84999999998</v>
      </c>
    </row>
    <row r="268" spans="2:5" x14ac:dyDescent="0.35">
      <c r="B268" s="2" t="s">
        <v>264</v>
      </c>
      <c r="C268">
        <v>33538</v>
      </c>
      <c r="D268">
        <v>34039.019999999997</v>
      </c>
      <c r="E268">
        <v>67577.01999999999</v>
      </c>
    </row>
    <row r="269" spans="2:5" x14ac:dyDescent="0.35">
      <c r="B269" s="2" t="s">
        <v>265</v>
      </c>
      <c r="C269">
        <v>12924.4</v>
      </c>
      <c r="D269">
        <v>13817.82</v>
      </c>
      <c r="E269">
        <v>26742.22</v>
      </c>
    </row>
    <row r="270" spans="2:5" x14ac:dyDescent="0.35">
      <c r="B270" s="2" t="s">
        <v>266</v>
      </c>
      <c r="C270">
        <v>115976.24</v>
      </c>
      <c r="D270">
        <v>135928.74</v>
      </c>
      <c r="E270">
        <v>251904.97999999998</v>
      </c>
    </row>
    <row r="271" spans="2:5" x14ac:dyDescent="0.35">
      <c r="B271" s="2" t="s">
        <v>267</v>
      </c>
      <c r="C271">
        <v>44062.26</v>
      </c>
      <c r="D271">
        <v>48755.56</v>
      </c>
      <c r="E271">
        <v>92817.82</v>
      </c>
    </row>
    <row r="272" spans="2:5" x14ac:dyDescent="0.35">
      <c r="B272" s="2" t="s">
        <v>268</v>
      </c>
      <c r="C272">
        <v>15542</v>
      </c>
      <c r="D272">
        <v>32748.63</v>
      </c>
      <c r="E272">
        <v>48290.630000000005</v>
      </c>
    </row>
    <row r="273" spans="2:5" x14ac:dyDescent="0.35">
      <c r="B273" s="2" t="s">
        <v>269</v>
      </c>
      <c r="C273">
        <v>8016.4</v>
      </c>
      <c r="D273">
        <v>17989.259999999998</v>
      </c>
      <c r="E273">
        <v>26005.659999999996</v>
      </c>
    </row>
    <row r="274" spans="2:5" x14ac:dyDescent="0.35">
      <c r="B274" s="2" t="s">
        <v>270</v>
      </c>
      <c r="C274">
        <v>38112.730000000003</v>
      </c>
      <c r="D274">
        <v>47001.7</v>
      </c>
      <c r="E274">
        <v>85114.43</v>
      </c>
    </row>
    <row r="275" spans="2:5" x14ac:dyDescent="0.35">
      <c r="B275" s="2" t="s">
        <v>271</v>
      </c>
      <c r="C275">
        <v>9652.4</v>
      </c>
      <c r="D275">
        <v>8256.99</v>
      </c>
      <c r="E275">
        <v>17909.39</v>
      </c>
    </row>
    <row r="276" spans="2:5" x14ac:dyDescent="0.35">
      <c r="B276" s="2" t="s">
        <v>272</v>
      </c>
      <c r="C276">
        <v>6871.2</v>
      </c>
      <c r="D276">
        <v>6066.36</v>
      </c>
      <c r="E276">
        <v>12937.56</v>
      </c>
    </row>
    <row r="277" spans="2:5" x14ac:dyDescent="0.35">
      <c r="B277" s="2" t="s">
        <v>273</v>
      </c>
      <c r="C277">
        <v>1799.6</v>
      </c>
      <c r="D277">
        <v>1348.08</v>
      </c>
      <c r="E277">
        <v>3147.68</v>
      </c>
    </row>
    <row r="278" spans="2:5" x14ac:dyDescent="0.35">
      <c r="B278" s="2" t="s">
        <v>274</v>
      </c>
      <c r="C278">
        <v>54159.89</v>
      </c>
      <c r="D278">
        <v>62257.279999999999</v>
      </c>
      <c r="E278">
        <v>116417.17</v>
      </c>
    </row>
    <row r="279" spans="2:5" x14ac:dyDescent="0.35">
      <c r="B279" s="2" t="s">
        <v>275</v>
      </c>
      <c r="C279">
        <v>17505.2</v>
      </c>
      <c r="D279">
        <v>17188.02</v>
      </c>
      <c r="E279">
        <v>34693.22</v>
      </c>
    </row>
    <row r="280" spans="2:5" x14ac:dyDescent="0.35">
      <c r="B280" s="2" t="s">
        <v>276</v>
      </c>
      <c r="C280">
        <v>81144.36</v>
      </c>
      <c r="D280">
        <v>149391.18</v>
      </c>
      <c r="E280">
        <v>230535.53999999998</v>
      </c>
    </row>
    <row r="281" spans="2:5" x14ac:dyDescent="0.35">
      <c r="B281" s="2" t="s">
        <v>277</v>
      </c>
      <c r="C281">
        <v>10306.799999999999</v>
      </c>
      <c r="D281">
        <v>10447.620000000001</v>
      </c>
      <c r="E281">
        <v>20754.419999999998</v>
      </c>
    </row>
    <row r="282" spans="2:5" x14ac:dyDescent="0.35">
      <c r="B282" s="2" t="s">
        <v>278</v>
      </c>
      <c r="C282">
        <v>86667.19</v>
      </c>
      <c r="D282">
        <v>160701.01</v>
      </c>
      <c r="E282">
        <v>247368.2</v>
      </c>
    </row>
    <row r="283" spans="2:5" x14ac:dyDescent="0.35">
      <c r="B283" s="2" t="s">
        <v>279</v>
      </c>
      <c r="C283">
        <v>58357.91</v>
      </c>
      <c r="D283">
        <v>50442.85</v>
      </c>
      <c r="E283">
        <v>108800.76000000001</v>
      </c>
    </row>
    <row r="284" spans="2:5" x14ac:dyDescent="0.35">
      <c r="B284" s="2" t="s">
        <v>280</v>
      </c>
      <c r="C284">
        <v>48005.82</v>
      </c>
      <c r="D284">
        <v>27060.799999999999</v>
      </c>
      <c r="E284">
        <v>75066.62</v>
      </c>
    </row>
    <row r="285" spans="2:5" x14ac:dyDescent="0.35">
      <c r="B285" s="2" t="s">
        <v>281</v>
      </c>
      <c r="C285">
        <v>67403.199999999997</v>
      </c>
      <c r="D285">
        <v>72122.28</v>
      </c>
      <c r="E285">
        <v>139525.47999999998</v>
      </c>
    </row>
    <row r="286" spans="2:5" x14ac:dyDescent="0.35">
      <c r="B286" s="2" t="s">
        <v>282</v>
      </c>
      <c r="C286">
        <v>96848.91</v>
      </c>
      <c r="D286">
        <v>123756.08</v>
      </c>
      <c r="E286">
        <v>220604.99</v>
      </c>
    </row>
    <row r="287" spans="2:5" x14ac:dyDescent="0.35">
      <c r="B287" s="2" t="s">
        <v>283</v>
      </c>
      <c r="C287">
        <v>53072.44</v>
      </c>
      <c r="D287">
        <v>61031.82</v>
      </c>
      <c r="E287">
        <v>114104.26000000001</v>
      </c>
    </row>
    <row r="288" spans="2:5" x14ac:dyDescent="0.35">
      <c r="B288" s="2" t="s">
        <v>284</v>
      </c>
      <c r="C288">
        <v>15213.21</v>
      </c>
      <c r="D288">
        <v>25858.73</v>
      </c>
      <c r="E288">
        <v>41071.94</v>
      </c>
    </row>
    <row r="289" spans="2:5" x14ac:dyDescent="0.35">
      <c r="B289" s="2" t="s">
        <v>285</v>
      </c>
      <c r="C289">
        <v>22396.34</v>
      </c>
      <c r="D289">
        <v>37479.339999999997</v>
      </c>
      <c r="E289">
        <v>59875.679999999993</v>
      </c>
    </row>
    <row r="290" spans="2:5" x14ac:dyDescent="0.35">
      <c r="B290" s="2" t="s">
        <v>286</v>
      </c>
      <c r="C290">
        <v>31523.31</v>
      </c>
      <c r="D290">
        <v>36988.339999999997</v>
      </c>
      <c r="E290">
        <v>68511.649999999994</v>
      </c>
    </row>
    <row r="291" spans="2:5" x14ac:dyDescent="0.35">
      <c r="B291" s="2" t="s">
        <v>287</v>
      </c>
      <c r="C291">
        <v>29045.040000000001</v>
      </c>
      <c r="D291">
        <v>37746.76</v>
      </c>
      <c r="E291">
        <v>66791.8</v>
      </c>
    </row>
    <row r="292" spans="2:5" x14ac:dyDescent="0.35">
      <c r="B292" s="2" t="s">
        <v>288</v>
      </c>
      <c r="C292">
        <v>35538.36</v>
      </c>
      <c r="D292">
        <v>30668.82</v>
      </c>
      <c r="E292">
        <v>66207.179999999993</v>
      </c>
    </row>
    <row r="293" spans="2:5" x14ac:dyDescent="0.35">
      <c r="B293" s="2" t="s">
        <v>289</v>
      </c>
      <c r="C293">
        <v>10691.08</v>
      </c>
      <c r="D293">
        <v>10953.15</v>
      </c>
      <c r="E293">
        <v>21644.23</v>
      </c>
    </row>
    <row r="294" spans="2:5" x14ac:dyDescent="0.35">
      <c r="B294" s="2" t="s">
        <v>290</v>
      </c>
      <c r="C294">
        <v>80485.47</v>
      </c>
      <c r="D294">
        <v>72905.119999999995</v>
      </c>
      <c r="E294">
        <v>153390.59</v>
      </c>
    </row>
    <row r="295" spans="2:5" x14ac:dyDescent="0.35">
      <c r="B295" s="2" t="s">
        <v>291</v>
      </c>
      <c r="C295">
        <v>62436.02</v>
      </c>
      <c r="D295">
        <v>58522.62</v>
      </c>
      <c r="E295">
        <v>120958.64</v>
      </c>
    </row>
    <row r="296" spans="2:5" x14ac:dyDescent="0.35">
      <c r="B296" s="2" t="s">
        <v>292</v>
      </c>
      <c r="C296">
        <v>656789.43000000005</v>
      </c>
      <c r="D296">
        <v>675388.08</v>
      </c>
      <c r="E296">
        <v>1332177.51</v>
      </c>
    </row>
    <row r="297" spans="2:5" x14ac:dyDescent="0.35">
      <c r="B297" s="2" t="s">
        <v>293</v>
      </c>
      <c r="C297">
        <v>35991.449999999997</v>
      </c>
      <c r="D297">
        <v>35050.080000000002</v>
      </c>
      <c r="E297">
        <v>71041.53</v>
      </c>
    </row>
    <row r="298" spans="2:5" x14ac:dyDescent="0.35">
      <c r="B298" s="2" t="s">
        <v>294</v>
      </c>
      <c r="C298">
        <v>2458.29</v>
      </c>
      <c r="D298">
        <v>2190.63</v>
      </c>
      <c r="E298">
        <v>4648.92</v>
      </c>
    </row>
    <row r="299" spans="2:5" x14ac:dyDescent="0.35">
      <c r="B299" s="2" t="s">
        <v>296</v>
      </c>
      <c r="C299">
        <v>55888.46</v>
      </c>
      <c r="D299">
        <v>45870.75</v>
      </c>
      <c r="E299">
        <v>101759.20999999999</v>
      </c>
    </row>
    <row r="300" spans="2:5" x14ac:dyDescent="0.35">
      <c r="B300" s="2" t="s">
        <v>297</v>
      </c>
      <c r="C300">
        <v>23734.31</v>
      </c>
      <c r="D300">
        <v>21289.33</v>
      </c>
      <c r="E300">
        <v>45023.64</v>
      </c>
    </row>
    <row r="301" spans="2:5" x14ac:dyDescent="0.35">
      <c r="B301" s="2" t="s">
        <v>298</v>
      </c>
      <c r="C301">
        <v>82908.89</v>
      </c>
      <c r="D301">
        <v>84912.4</v>
      </c>
      <c r="E301">
        <v>167821.28999999998</v>
      </c>
    </row>
    <row r="302" spans="2:5" x14ac:dyDescent="0.35">
      <c r="B302" s="2" t="s">
        <v>299</v>
      </c>
      <c r="C302">
        <v>87118.44</v>
      </c>
      <c r="D302">
        <v>76630.44</v>
      </c>
      <c r="E302">
        <v>163748.88</v>
      </c>
    </row>
    <row r="303" spans="2:5" x14ac:dyDescent="0.35">
      <c r="B303" s="2" t="s">
        <v>300</v>
      </c>
      <c r="C303">
        <v>18363.07</v>
      </c>
      <c r="D303">
        <v>18895.86</v>
      </c>
      <c r="E303">
        <v>37258.93</v>
      </c>
    </row>
    <row r="304" spans="2:5" x14ac:dyDescent="0.35">
      <c r="B304" s="2" t="s">
        <v>301</v>
      </c>
      <c r="C304">
        <v>3179.19</v>
      </c>
      <c r="D304">
        <v>3538.71</v>
      </c>
      <c r="E304">
        <v>6717.9</v>
      </c>
    </row>
    <row r="305" spans="2:5" x14ac:dyDescent="0.35">
      <c r="B305" s="2" t="s">
        <v>302</v>
      </c>
      <c r="C305">
        <v>2126.8000000000002</v>
      </c>
      <c r="D305">
        <v>2527.65</v>
      </c>
      <c r="E305">
        <v>4654.4500000000007</v>
      </c>
    </row>
    <row r="306" spans="2:5" x14ac:dyDescent="0.35">
      <c r="B306" s="2" t="s">
        <v>303</v>
      </c>
      <c r="C306">
        <v>818</v>
      </c>
      <c r="D306">
        <v>842.55</v>
      </c>
      <c r="E306">
        <v>1660.55</v>
      </c>
    </row>
    <row r="307" spans="2:5" x14ac:dyDescent="0.35">
      <c r="B307" s="2" t="s">
        <v>304</v>
      </c>
      <c r="C307">
        <v>8180</v>
      </c>
      <c r="D307">
        <v>8088.48</v>
      </c>
      <c r="E307">
        <v>16268.48</v>
      </c>
    </row>
    <row r="308" spans="2:5" x14ac:dyDescent="0.35">
      <c r="B308" s="2" t="s">
        <v>305</v>
      </c>
      <c r="C308">
        <v>7919.55</v>
      </c>
      <c r="D308">
        <v>11478.56</v>
      </c>
      <c r="E308">
        <v>19398.11</v>
      </c>
    </row>
    <row r="309" spans="2:5" x14ac:dyDescent="0.35">
      <c r="B309" s="2" t="s">
        <v>306</v>
      </c>
      <c r="C309">
        <v>26492.22</v>
      </c>
      <c r="D309">
        <v>24748.92</v>
      </c>
      <c r="E309">
        <v>51241.14</v>
      </c>
    </row>
    <row r="310" spans="2:5" x14ac:dyDescent="0.35">
      <c r="B310" s="2" t="s">
        <v>307</v>
      </c>
      <c r="C310">
        <v>17373.37</v>
      </c>
      <c r="D310">
        <v>14853.13</v>
      </c>
      <c r="E310">
        <v>32226.5</v>
      </c>
    </row>
    <row r="311" spans="2:5" x14ac:dyDescent="0.35">
      <c r="B311" s="2" t="s">
        <v>308</v>
      </c>
      <c r="C311">
        <v>48752.800000000003</v>
      </c>
      <c r="D311">
        <v>46003.23</v>
      </c>
      <c r="E311">
        <v>94756.03</v>
      </c>
    </row>
    <row r="312" spans="2:5" x14ac:dyDescent="0.35">
      <c r="B312" s="2" t="s">
        <v>309</v>
      </c>
      <c r="C312">
        <v>2617.6</v>
      </c>
      <c r="D312">
        <v>2022.12</v>
      </c>
      <c r="E312">
        <v>4639.7199999999993</v>
      </c>
    </row>
    <row r="313" spans="2:5" x14ac:dyDescent="0.35">
      <c r="B313" s="2" t="s">
        <v>310</v>
      </c>
      <c r="C313">
        <v>5747.54</v>
      </c>
      <c r="D313">
        <v>7770.94</v>
      </c>
      <c r="E313">
        <v>13518.48</v>
      </c>
    </row>
    <row r="314" spans="2:5" x14ac:dyDescent="0.35">
      <c r="B314" s="2" t="s">
        <v>311</v>
      </c>
      <c r="C314">
        <v>1636</v>
      </c>
      <c r="D314">
        <v>1685.1</v>
      </c>
      <c r="E314">
        <v>3321.1</v>
      </c>
    </row>
    <row r="315" spans="2:5" x14ac:dyDescent="0.35">
      <c r="B315" s="2" t="s">
        <v>312</v>
      </c>
      <c r="C315">
        <v>27648.400000000001</v>
      </c>
      <c r="D315">
        <v>27804.15</v>
      </c>
      <c r="E315">
        <v>55452.55</v>
      </c>
    </row>
    <row r="316" spans="2:5" x14ac:dyDescent="0.35">
      <c r="B316" s="2" t="s">
        <v>313</v>
      </c>
      <c r="C316">
        <v>50388.800000000003</v>
      </c>
      <c r="D316">
        <v>50589.04</v>
      </c>
      <c r="E316">
        <v>100977.84</v>
      </c>
    </row>
    <row r="317" spans="2:5" x14ac:dyDescent="0.35">
      <c r="B317" s="2" t="s">
        <v>314</v>
      </c>
      <c r="C317">
        <v>18159.599999999999</v>
      </c>
      <c r="D317">
        <v>18030.57</v>
      </c>
      <c r="E317">
        <v>36190.17</v>
      </c>
    </row>
    <row r="318" spans="2:5" x14ac:dyDescent="0.35">
      <c r="B318" s="2" t="s">
        <v>315</v>
      </c>
      <c r="C318">
        <v>3108.4</v>
      </c>
      <c r="D318">
        <v>4044.24</v>
      </c>
      <c r="E318">
        <v>7152.6399999999994</v>
      </c>
    </row>
    <row r="319" spans="2:5" x14ac:dyDescent="0.35">
      <c r="B319" s="2" t="s">
        <v>316</v>
      </c>
      <c r="C319">
        <v>35501.199999999997</v>
      </c>
      <c r="D319">
        <v>35218.589999999997</v>
      </c>
      <c r="E319">
        <v>70719.789999999994</v>
      </c>
    </row>
    <row r="320" spans="2:5" x14ac:dyDescent="0.35">
      <c r="B320" s="2" t="s">
        <v>317</v>
      </c>
      <c r="C320">
        <v>18323.2</v>
      </c>
      <c r="D320">
        <v>20221.2</v>
      </c>
      <c r="E320">
        <v>38544.400000000001</v>
      </c>
    </row>
    <row r="321" spans="2:5" x14ac:dyDescent="0.35">
      <c r="B321" s="2" t="s">
        <v>318</v>
      </c>
      <c r="C321">
        <v>10470.4</v>
      </c>
      <c r="D321">
        <v>10718.39</v>
      </c>
      <c r="E321">
        <v>21188.79</v>
      </c>
    </row>
    <row r="322" spans="2:5" x14ac:dyDescent="0.35">
      <c r="B322" s="2" t="s">
        <v>319</v>
      </c>
      <c r="C322">
        <v>6707.6</v>
      </c>
      <c r="D322">
        <v>6571.89</v>
      </c>
      <c r="E322">
        <v>13279.490000000002</v>
      </c>
    </row>
    <row r="323" spans="2:5" x14ac:dyDescent="0.35">
      <c r="B323" s="2" t="s">
        <v>320</v>
      </c>
      <c r="C323">
        <v>1145.2</v>
      </c>
      <c r="D323">
        <v>2527.65</v>
      </c>
      <c r="E323">
        <v>3672.8500000000004</v>
      </c>
    </row>
    <row r="324" spans="2:5" x14ac:dyDescent="0.35">
      <c r="B324" s="2" t="s">
        <v>321</v>
      </c>
      <c r="C324">
        <v>1963.2</v>
      </c>
      <c r="D324">
        <v>2022.12</v>
      </c>
      <c r="E324">
        <v>3985.3199999999997</v>
      </c>
    </row>
    <row r="325" spans="2:5" x14ac:dyDescent="0.35">
      <c r="B325" s="2" t="s">
        <v>322</v>
      </c>
      <c r="C325">
        <v>14560.4</v>
      </c>
      <c r="D325">
        <v>14154.84</v>
      </c>
      <c r="E325">
        <v>28715.239999999998</v>
      </c>
    </row>
    <row r="326" spans="2:5" x14ac:dyDescent="0.35">
      <c r="B326" s="2" t="s">
        <v>323</v>
      </c>
      <c r="C326">
        <v>34140.870000000003</v>
      </c>
      <c r="D326">
        <v>20895.240000000002</v>
      </c>
      <c r="E326">
        <v>55036.11</v>
      </c>
    </row>
    <row r="327" spans="2:5" x14ac:dyDescent="0.35">
      <c r="B327" s="2" t="s">
        <v>324</v>
      </c>
      <c r="C327">
        <v>69202.8</v>
      </c>
      <c r="D327">
        <v>78058.289999999994</v>
      </c>
      <c r="E327">
        <v>147261.09</v>
      </c>
    </row>
    <row r="328" spans="2:5" x14ac:dyDescent="0.35">
      <c r="B328" s="2" t="s">
        <v>325</v>
      </c>
      <c r="C328">
        <v>83572.17</v>
      </c>
      <c r="D328">
        <v>75897.19</v>
      </c>
      <c r="E328">
        <v>159469.35999999999</v>
      </c>
    </row>
    <row r="329" spans="2:5" x14ac:dyDescent="0.35">
      <c r="B329" s="2" t="s">
        <v>327</v>
      </c>
      <c r="C329">
        <v>14724</v>
      </c>
      <c r="D329">
        <v>15671.43</v>
      </c>
      <c r="E329">
        <v>30395.43</v>
      </c>
    </row>
    <row r="330" spans="2:5" x14ac:dyDescent="0.35">
      <c r="B330" s="2" t="s">
        <v>328</v>
      </c>
      <c r="C330">
        <v>206692.11</v>
      </c>
      <c r="D330">
        <v>183868.48</v>
      </c>
      <c r="E330">
        <v>390560.58999999997</v>
      </c>
    </row>
    <row r="331" spans="2:5" x14ac:dyDescent="0.35">
      <c r="B331" s="2" t="s">
        <v>329</v>
      </c>
      <c r="C331">
        <v>13088</v>
      </c>
      <c r="D331">
        <v>11290.17</v>
      </c>
      <c r="E331">
        <v>24378.17</v>
      </c>
    </row>
    <row r="332" spans="2:5" x14ac:dyDescent="0.35">
      <c r="B332" s="2" t="s">
        <v>330</v>
      </c>
      <c r="C332">
        <v>5175.3999999999996</v>
      </c>
      <c r="D332">
        <v>3958.7</v>
      </c>
      <c r="E332">
        <v>9134.0999999999985</v>
      </c>
    </row>
    <row r="333" spans="2:5" x14ac:dyDescent="0.35">
      <c r="B333" s="2" t="s">
        <v>331</v>
      </c>
      <c r="C333">
        <v>11259.86</v>
      </c>
      <c r="D333">
        <v>12907.47</v>
      </c>
      <c r="E333">
        <v>24167.33</v>
      </c>
    </row>
    <row r="334" spans="2:5" x14ac:dyDescent="0.35">
      <c r="B334" s="2" t="s">
        <v>332</v>
      </c>
      <c r="C334">
        <v>5812.75</v>
      </c>
      <c r="D334">
        <v>4149.82</v>
      </c>
      <c r="E334">
        <v>9962.57</v>
      </c>
    </row>
    <row r="335" spans="2:5" x14ac:dyDescent="0.35">
      <c r="B335" s="2" t="s">
        <v>333</v>
      </c>
      <c r="C335">
        <v>42220.68</v>
      </c>
      <c r="D335">
        <v>5392.32</v>
      </c>
      <c r="E335">
        <v>47613</v>
      </c>
    </row>
    <row r="336" spans="2:5" x14ac:dyDescent="0.35">
      <c r="B336" s="2" t="s">
        <v>334</v>
      </c>
      <c r="C336">
        <v>16850.8</v>
      </c>
      <c r="D336">
        <v>16345.47</v>
      </c>
      <c r="E336">
        <v>33196.269999999997</v>
      </c>
    </row>
    <row r="337" spans="2:7" x14ac:dyDescent="0.35">
      <c r="B337" s="2" t="s">
        <v>335</v>
      </c>
      <c r="C337">
        <v>6544</v>
      </c>
      <c r="D337">
        <v>7751.46</v>
      </c>
      <c r="E337">
        <v>14295.46</v>
      </c>
    </row>
    <row r="338" spans="2:7" x14ac:dyDescent="0.35">
      <c r="B338" s="2" t="s">
        <v>336</v>
      </c>
      <c r="C338">
        <v>110775.91</v>
      </c>
      <c r="D338">
        <v>118650.48</v>
      </c>
      <c r="E338">
        <v>229426.39</v>
      </c>
    </row>
    <row r="339" spans="2:7" x14ac:dyDescent="0.35">
      <c r="B339" s="2" t="s">
        <v>337</v>
      </c>
      <c r="C339">
        <v>4417.2</v>
      </c>
      <c r="D339">
        <v>2527.65</v>
      </c>
      <c r="E339">
        <v>6944.85</v>
      </c>
    </row>
    <row r="340" spans="2:7" x14ac:dyDescent="0.35">
      <c r="B340" s="2" t="s">
        <v>338</v>
      </c>
      <c r="C340">
        <v>2112.4299999999998</v>
      </c>
      <c r="D340">
        <v>5201.54</v>
      </c>
      <c r="E340">
        <v>7313.9699999999993</v>
      </c>
    </row>
    <row r="341" spans="2:7" x14ac:dyDescent="0.35">
      <c r="B341" s="2" t="s">
        <v>339</v>
      </c>
      <c r="C341">
        <v>64365.69</v>
      </c>
      <c r="D341">
        <v>54438.54</v>
      </c>
      <c r="E341">
        <v>118804.23000000001</v>
      </c>
    </row>
    <row r="342" spans="2:7" x14ac:dyDescent="0.35">
      <c r="B342" s="2" t="s">
        <v>340</v>
      </c>
      <c r="C342">
        <v>3623947.06</v>
      </c>
      <c r="D342">
        <v>3853675.06</v>
      </c>
      <c r="E342">
        <v>7477622.1200000001</v>
      </c>
    </row>
    <row r="343" spans="2:7" x14ac:dyDescent="0.35">
      <c r="B343" s="2" t="s">
        <v>341</v>
      </c>
      <c r="C343">
        <v>1213020.93</v>
      </c>
      <c r="D343">
        <v>1249894.8400000001</v>
      </c>
      <c r="E343">
        <v>2462915.77</v>
      </c>
    </row>
    <row r="344" spans="2:7" x14ac:dyDescent="0.35">
      <c r="B344" s="2" t="s">
        <v>342</v>
      </c>
      <c r="C344">
        <v>24540</v>
      </c>
      <c r="D344">
        <v>19715.669999999998</v>
      </c>
      <c r="E344">
        <v>44255.67</v>
      </c>
    </row>
    <row r="345" spans="2:7" x14ac:dyDescent="0.35">
      <c r="B345" s="2" t="s">
        <v>343</v>
      </c>
      <c r="C345">
        <v>52026.59</v>
      </c>
      <c r="D345">
        <v>33533.49</v>
      </c>
      <c r="E345">
        <v>85560.079999999987</v>
      </c>
    </row>
    <row r="346" spans="2:7" x14ac:dyDescent="0.35">
      <c r="B346" s="2" t="s">
        <v>344</v>
      </c>
      <c r="C346">
        <v>260883.48</v>
      </c>
      <c r="D346">
        <v>291163.58</v>
      </c>
      <c r="E346">
        <v>552047.06000000006</v>
      </c>
    </row>
    <row r="347" spans="2:7" x14ac:dyDescent="0.35">
      <c r="B347" s="2" t="s">
        <v>345</v>
      </c>
      <c r="C347">
        <v>128914.83</v>
      </c>
      <c r="D347">
        <v>123574</v>
      </c>
      <c r="E347">
        <v>252488.83000000002</v>
      </c>
    </row>
    <row r="348" spans="2:7" x14ac:dyDescent="0.35">
      <c r="B348" s="2" t="s">
        <v>346</v>
      </c>
      <c r="C348">
        <v>118430.94</v>
      </c>
      <c r="D348">
        <v>118968.06</v>
      </c>
      <c r="E348">
        <v>237399</v>
      </c>
    </row>
    <row r="349" spans="2:7" x14ac:dyDescent="0.35">
      <c r="B349" s="2" t="s">
        <v>347</v>
      </c>
      <c r="C349">
        <v>24366.79</v>
      </c>
      <c r="D349">
        <v>27974.51</v>
      </c>
      <c r="E349">
        <v>52341.3</v>
      </c>
    </row>
    <row r="350" spans="2:7" x14ac:dyDescent="0.35">
      <c r="B350" s="2" t="s">
        <v>348</v>
      </c>
      <c r="C350">
        <v>31077.24</v>
      </c>
      <c r="D350">
        <v>28788.69</v>
      </c>
      <c r="E350">
        <v>59865.93</v>
      </c>
    </row>
    <row r="351" spans="2:7" x14ac:dyDescent="0.35">
      <c r="B351" s="84" t="s">
        <v>350</v>
      </c>
      <c r="C351" s="85">
        <v>33297.74</v>
      </c>
      <c r="D351" s="85">
        <v>36782.61</v>
      </c>
      <c r="E351" s="85">
        <v>70080.350000000006</v>
      </c>
    </row>
    <row r="352" spans="2:7" x14ac:dyDescent="0.35">
      <c r="B352" s="2" t="s">
        <v>351</v>
      </c>
      <c r="C352">
        <v>76401.2</v>
      </c>
      <c r="D352">
        <v>124953.11</v>
      </c>
      <c r="E352">
        <v>201354.31</v>
      </c>
      <c r="G352" s="9" t="s">
        <v>958</v>
      </c>
    </row>
    <row r="353" spans="1:7" x14ac:dyDescent="0.35">
      <c r="A353" s="85"/>
      <c r="B353" s="2" t="s">
        <v>352</v>
      </c>
      <c r="C353">
        <v>239760.05</v>
      </c>
      <c r="D353">
        <v>187049.12</v>
      </c>
      <c r="E353">
        <v>426809.17</v>
      </c>
      <c r="G353">
        <v>20489.07</v>
      </c>
    </row>
    <row r="354" spans="1:7" ht="15" thickBot="1" x14ac:dyDescent="0.4">
      <c r="A354" s="85"/>
      <c r="B354" s="2" t="s">
        <v>353</v>
      </c>
      <c r="C354">
        <v>106552.53</v>
      </c>
      <c r="D354">
        <v>91837.95</v>
      </c>
      <c r="E354">
        <v>198390.47999999998</v>
      </c>
      <c r="G354" s="87">
        <v>14619.67</v>
      </c>
    </row>
    <row r="355" spans="1:7" ht="15" thickTop="1" x14ac:dyDescent="0.35">
      <c r="B355" s="2" t="s">
        <v>354</v>
      </c>
      <c r="C355">
        <v>38282.400000000001</v>
      </c>
      <c r="D355">
        <v>37914.75</v>
      </c>
      <c r="E355">
        <v>76197.149999999994</v>
      </c>
      <c r="G355" s="85">
        <f>SUM(G353:G354)</f>
        <v>35108.74</v>
      </c>
    </row>
    <row r="356" spans="1:7" x14ac:dyDescent="0.35">
      <c r="B356" s="2" t="s">
        <v>355</v>
      </c>
      <c r="C356">
        <v>44609.87</v>
      </c>
      <c r="D356">
        <v>48825.02</v>
      </c>
      <c r="E356">
        <v>93434.89</v>
      </c>
    </row>
    <row r="357" spans="1:7" x14ac:dyDescent="0.35">
      <c r="B357" s="2" t="s">
        <v>356</v>
      </c>
      <c r="C357">
        <v>74756.27</v>
      </c>
      <c r="D357">
        <v>73176.37</v>
      </c>
      <c r="E357">
        <v>147932.64000000001</v>
      </c>
    </row>
    <row r="358" spans="1:7" x14ac:dyDescent="0.35">
      <c r="B358" s="2" t="s">
        <v>357</v>
      </c>
      <c r="C358">
        <v>135460.79999999999</v>
      </c>
      <c r="D358">
        <v>138852.24</v>
      </c>
      <c r="E358">
        <v>274313.03999999998</v>
      </c>
    </row>
    <row r="359" spans="1:7" x14ac:dyDescent="0.35">
      <c r="B359" s="2" t="s">
        <v>358</v>
      </c>
      <c r="C359">
        <v>113645.73</v>
      </c>
      <c r="D359">
        <v>110542.56</v>
      </c>
      <c r="E359">
        <v>224188.28999999998</v>
      </c>
    </row>
    <row r="360" spans="1:7" x14ac:dyDescent="0.35">
      <c r="B360" s="2" t="s">
        <v>359</v>
      </c>
      <c r="C360">
        <v>101354.4</v>
      </c>
      <c r="D360">
        <v>70388.72</v>
      </c>
      <c r="E360">
        <v>171743.12</v>
      </c>
    </row>
    <row r="361" spans="1:7" x14ac:dyDescent="0.35">
      <c r="B361" s="2" t="s">
        <v>360</v>
      </c>
      <c r="C361">
        <v>12628.68</v>
      </c>
      <c r="D361">
        <v>11304.18</v>
      </c>
      <c r="E361">
        <v>23932.86</v>
      </c>
    </row>
    <row r="362" spans="1:7" x14ac:dyDescent="0.35">
      <c r="B362" s="2" t="s">
        <v>361</v>
      </c>
      <c r="C362">
        <v>3108.4</v>
      </c>
      <c r="D362">
        <v>3707.22</v>
      </c>
      <c r="E362">
        <v>6815.62</v>
      </c>
    </row>
    <row r="363" spans="1:7" x14ac:dyDescent="0.35">
      <c r="B363" s="2" t="s">
        <v>362</v>
      </c>
      <c r="C363">
        <v>9488.7999999999993</v>
      </c>
      <c r="D363">
        <v>7919.97</v>
      </c>
      <c r="E363">
        <v>17408.77</v>
      </c>
    </row>
    <row r="364" spans="1:7" x14ac:dyDescent="0.35">
      <c r="B364" s="2" t="s">
        <v>363</v>
      </c>
      <c r="C364">
        <v>236234.79</v>
      </c>
      <c r="D364">
        <v>232543.8</v>
      </c>
      <c r="E364">
        <v>468778.58999999997</v>
      </c>
    </row>
    <row r="365" spans="1:7" x14ac:dyDescent="0.35">
      <c r="B365" s="2" t="s">
        <v>364</v>
      </c>
      <c r="C365">
        <v>84416.31</v>
      </c>
      <c r="D365">
        <v>85603.08</v>
      </c>
      <c r="E365">
        <v>170019.39</v>
      </c>
    </row>
    <row r="366" spans="1:7" x14ac:dyDescent="0.35">
      <c r="B366" s="2" t="s">
        <v>365</v>
      </c>
      <c r="C366">
        <v>6871.2</v>
      </c>
      <c r="D366">
        <v>10323.35</v>
      </c>
      <c r="E366">
        <v>17194.55</v>
      </c>
    </row>
    <row r="367" spans="1:7" x14ac:dyDescent="0.35">
      <c r="B367" s="2" t="s">
        <v>366</v>
      </c>
      <c r="C367">
        <v>22904</v>
      </c>
      <c r="D367">
        <v>19884.18</v>
      </c>
      <c r="E367">
        <v>42788.18</v>
      </c>
    </row>
    <row r="368" spans="1:7" x14ac:dyDescent="0.35">
      <c r="B368" s="2" t="s">
        <v>367</v>
      </c>
      <c r="C368">
        <v>13988.8</v>
      </c>
      <c r="D368">
        <v>16098.62</v>
      </c>
      <c r="E368">
        <v>30087.42</v>
      </c>
    </row>
    <row r="369" spans="2:5" x14ac:dyDescent="0.35">
      <c r="B369" s="2" t="s">
        <v>368</v>
      </c>
      <c r="C369">
        <v>68548.399999999994</v>
      </c>
      <c r="D369">
        <v>73807.38</v>
      </c>
      <c r="E369">
        <v>142355.78</v>
      </c>
    </row>
    <row r="370" spans="2:5" x14ac:dyDescent="0.35">
      <c r="B370" s="2" t="s">
        <v>369</v>
      </c>
      <c r="C370">
        <v>19930.349999999999</v>
      </c>
      <c r="D370">
        <v>32849.949999999997</v>
      </c>
      <c r="E370">
        <v>52780.299999999996</v>
      </c>
    </row>
    <row r="371" spans="2:5" x14ac:dyDescent="0.35">
      <c r="B371" s="2" t="s">
        <v>370</v>
      </c>
      <c r="C371">
        <v>282042.09000000003</v>
      </c>
      <c r="D371">
        <v>284444.88</v>
      </c>
      <c r="E371">
        <v>566486.97</v>
      </c>
    </row>
    <row r="372" spans="2:5" x14ac:dyDescent="0.35">
      <c r="B372" s="2" t="s">
        <v>371</v>
      </c>
      <c r="C372">
        <v>62649.74</v>
      </c>
      <c r="D372">
        <v>89501.18</v>
      </c>
      <c r="E372">
        <v>152150.91999999998</v>
      </c>
    </row>
    <row r="373" spans="2:5" x14ac:dyDescent="0.35">
      <c r="B373" s="2" t="s">
        <v>372</v>
      </c>
      <c r="C373">
        <v>11288.4</v>
      </c>
      <c r="D373">
        <v>12132.72</v>
      </c>
      <c r="E373">
        <v>23421.119999999999</v>
      </c>
    </row>
    <row r="374" spans="2:5" x14ac:dyDescent="0.35">
      <c r="B374" s="2" t="s">
        <v>373</v>
      </c>
      <c r="C374">
        <v>11643.9</v>
      </c>
      <c r="D374">
        <v>22269.33</v>
      </c>
      <c r="E374">
        <v>33913.230000000003</v>
      </c>
    </row>
    <row r="375" spans="2:5" x14ac:dyDescent="0.35">
      <c r="B375" s="2" t="s">
        <v>374</v>
      </c>
      <c r="C375">
        <v>654.4</v>
      </c>
      <c r="D375">
        <v>674.04</v>
      </c>
      <c r="E375">
        <v>1328.44</v>
      </c>
    </row>
    <row r="376" spans="2:5" x14ac:dyDescent="0.35">
      <c r="B376" s="2" t="s">
        <v>375</v>
      </c>
      <c r="C376">
        <v>2617.6</v>
      </c>
      <c r="D376">
        <v>3033.18</v>
      </c>
      <c r="E376">
        <v>5650.78</v>
      </c>
    </row>
    <row r="377" spans="2:5" x14ac:dyDescent="0.35">
      <c r="B377" s="2" t="s">
        <v>376</v>
      </c>
      <c r="C377">
        <v>2126.8000000000002</v>
      </c>
      <c r="D377">
        <v>2696.16</v>
      </c>
      <c r="E377">
        <v>4822.96</v>
      </c>
    </row>
    <row r="378" spans="2:5" x14ac:dyDescent="0.35">
      <c r="B378" s="2" t="s">
        <v>377</v>
      </c>
      <c r="C378">
        <v>26986.86</v>
      </c>
      <c r="D378">
        <v>26531.14</v>
      </c>
      <c r="E378">
        <v>53518</v>
      </c>
    </row>
    <row r="379" spans="2:5" x14ac:dyDescent="0.35">
      <c r="B379" s="2" t="s">
        <v>378</v>
      </c>
      <c r="C379">
        <v>1963.2</v>
      </c>
      <c r="D379">
        <v>2527.65</v>
      </c>
      <c r="E379">
        <v>4490.8500000000004</v>
      </c>
    </row>
    <row r="380" spans="2:5" x14ac:dyDescent="0.35">
      <c r="B380" s="2" t="s">
        <v>379</v>
      </c>
      <c r="C380">
        <v>10797.6</v>
      </c>
      <c r="D380">
        <v>11290.17</v>
      </c>
      <c r="E380">
        <v>22087.77</v>
      </c>
    </row>
    <row r="381" spans="2:5" x14ac:dyDescent="0.35">
      <c r="B381" s="2" t="s">
        <v>380</v>
      </c>
      <c r="C381">
        <v>2126.8000000000002</v>
      </c>
      <c r="D381">
        <v>2359.14</v>
      </c>
      <c r="E381">
        <v>4485.9400000000005</v>
      </c>
    </row>
    <row r="382" spans="2:5" x14ac:dyDescent="0.35">
      <c r="B382" s="2" t="s">
        <v>381</v>
      </c>
      <c r="C382">
        <v>88892.28</v>
      </c>
      <c r="D382">
        <v>63595.97</v>
      </c>
      <c r="E382">
        <v>152488.25</v>
      </c>
    </row>
    <row r="383" spans="2:5" x14ac:dyDescent="0.35">
      <c r="B383" s="2" t="s">
        <v>382</v>
      </c>
      <c r="C383">
        <v>22576.799999999999</v>
      </c>
      <c r="D383">
        <v>32064.57</v>
      </c>
      <c r="E383">
        <v>54641.369999999995</v>
      </c>
    </row>
    <row r="384" spans="2:5" x14ac:dyDescent="0.35">
      <c r="B384" s="2" t="s">
        <v>383</v>
      </c>
      <c r="C384">
        <v>32024.21</v>
      </c>
      <c r="D384">
        <v>23928.42</v>
      </c>
      <c r="E384">
        <v>55952.63</v>
      </c>
    </row>
    <row r="385" spans="2:5" x14ac:dyDescent="0.35">
      <c r="B385" s="2" t="s">
        <v>384</v>
      </c>
      <c r="C385">
        <v>27441.75</v>
      </c>
      <c r="D385">
        <v>30049.42</v>
      </c>
      <c r="E385">
        <v>57491.17</v>
      </c>
    </row>
    <row r="386" spans="2:5" x14ac:dyDescent="0.35">
      <c r="B386" s="2" t="s">
        <v>385</v>
      </c>
      <c r="C386">
        <v>20777.2</v>
      </c>
      <c r="D386">
        <v>21906.3</v>
      </c>
      <c r="E386">
        <v>42683.5</v>
      </c>
    </row>
    <row r="387" spans="2:5" x14ac:dyDescent="0.35">
      <c r="B387" s="2" t="s">
        <v>386</v>
      </c>
      <c r="C387">
        <v>37736.49</v>
      </c>
      <c r="D387">
        <v>39768.36</v>
      </c>
      <c r="E387">
        <v>77504.850000000006</v>
      </c>
    </row>
    <row r="388" spans="2:5" x14ac:dyDescent="0.35">
      <c r="B388" s="2" t="s">
        <v>387</v>
      </c>
      <c r="C388">
        <v>9384.64</v>
      </c>
      <c r="D388">
        <v>11842.35</v>
      </c>
      <c r="E388">
        <v>21226.989999999998</v>
      </c>
    </row>
    <row r="389" spans="2:5" x14ac:dyDescent="0.35">
      <c r="B389" s="2" t="s">
        <v>388</v>
      </c>
      <c r="C389">
        <v>17014.400000000001</v>
      </c>
      <c r="D389">
        <v>15165.9</v>
      </c>
      <c r="E389">
        <v>32180.300000000003</v>
      </c>
    </row>
    <row r="390" spans="2:5" x14ac:dyDescent="0.35">
      <c r="B390" s="2" t="s">
        <v>389</v>
      </c>
      <c r="C390">
        <v>9325.2000000000007</v>
      </c>
      <c r="D390">
        <v>8594.01</v>
      </c>
      <c r="E390">
        <v>17919.21</v>
      </c>
    </row>
    <row r="391" spans="2:5" x14ac:dyDescent="0.35">
      <c r="B391" s="2" t="s">
        <v>390</v>
      </c>
      <c r="C391">
        <v>16523.599999999999</v>
      </c>
      <c r="D391">
        <v>19041.63</v>
      </c>
      <c r="E391">
        <v>35565.229999999996</v>
      </c>
    </row>
    <row r="392" spans="2:5" x14ac:dyDescent="0.35">
      <c r="B392" s="2" t="s">
        <v>391</v>
      </c>
      <c r="C392">
        <v>31411.200000000001</v>
      </c>
      <c r="D392">
        <v>32859.449999999997</v>
      </c>
      <c r="E392">
        <v>64270.649999999994</v>
      </c>
    </row>
    <row r="393" spans="2:5" x14ac:dyDescent="0.35">
      <c r="B393" s="2" t="s">
        <v>392</v>
      </c>
      <c r="C393">
        <v>9488.7999999999993</v>
      </c>
      <c r="D393">
        <v>10616.13</v>
      </c>
      <c r="E393">
        <v>20104.93</v>
      </c>
    </row>
    <row r="394" spans="2:5" x14ac:dyDescent="0.35">
      <c r="B394" s="2" t="s">
        <v>393</v>
      </c>
      <c r="C394">
        <v>67730.399999999994</v>
      </c>
      <c r="D394">
        <v>88049.84</v>
      </c>
      <c r="E394">
        <v>155780.24</v>
      </c>
    </row>
    <row r="395" spans="2:5" x14ac:dyDescent="0.35">
      <c r="B395" s="2" t="s">
        <v>936</v>
      </c>
      <c r="C395">
        <v>337016</v>
      </c>
      <c r="D395">
        <v>350837.82</v>
      </c>
      <c r="E395">
        <v>687853.82000000007</v>
      </c>
    </row>
    <row r="396" spans="2:5" x14ac:dyDescent="0.35">
      <c r="B396" s="2" t="s">
        <v>937</v>
      </c>
      <c r="C396">
        <v>374280.68</v>
      </c>
      <c r="D396">
        <v>362378.16</v>
      </c>
      <c r="E396">
        <v>736658.84</v>
      </c>
    </row>
    <row r="397" spans="2:5" x14ac:dyDescent="0.35">
      <c r="B397" s="2" t="s">
        <v>394</v>
      </c>
      <c r="C397">
        <v>42058779.049999982</v>
      </c>
      <c r="D397">
        <v>42887623.499999993</v>
      </c>
      <c r="E397">
        <v>84946402.549999982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6FB0-FC2D-4E69-82F0-50806DF08C48}">
  <sheetPr>
    <tabColor rgb="FF00FFFF"/>
  </sheetPr>
  <dimension ref="B4:E402"/>
  <sheetViews>
    <sheetView workbookViewId="0">
      <pane ySplit="4" topLeftCell="A5" activePane="bottomLeft" state="frozen"/>
      <selection pane="bottomLeft" activeCell="B2" sqref="B2"/>
    </sheetView>
  </sheetViews>
  <sheetFormatPr defaultRowHeight="14.5" x14ac:dyDescent="0.35"/>
  <cols>
    <col min="2" max="2" width="10.1796875" customWidth="1"/>
    <col min="5" max="5" width="11.1796875" customWidth="1"/>
  </cols>
  <sheetData>
    <row r="4" spans="2:5" x14ac:dyDescent="0.35">
      <c r="B4" t="s">
        <v>957</v>
      </c>
      <c r="C4">
        <v>2025</v>
      </c>
      <c r="D4">
        <v>2026</v>
      </c>
      <c r="E4" t="s">
        <v>394</v>
      </c>
    </row>
    <row r="5" spans="2:5" x14ac:dyDescent="0.35">
      <c r="B5" t="s">
        <v>1</v>
      </c>
      <c r="C5">
        <v>7</v>
      </c>
      <c r="D5">
        <v>6</v>
      </c>
      <c r="E5">
        <v>13</v>
      </c>
    </row>
    <row r="6" spans="2:5" x14ac:dyDescent="0.35">
      <c r="B6" t="s">
        <v>2</v>
      </c>
      <c r="C6">
        <v>756</v>
      </c>
      <c r="D6">
        <v>734</v>
      </c>
      <c r="E6">
        <v>1490</v>
      </c>
    </row>
    <row r="7" spans="2:5" x14ac:dyDescent="0.35">
      <c r="B7" t="s">
        <v>3</v>
      </c>
      <c r="C7">
        <v>341</v>
      </c>
      <c r="D7">
        <v>347</v>
      </c>
      <c r="E7">
        <v>688</v>
      </c>
    </row>
    <row r="8" spans="2:5" x14ac:dyDescent="0.35">
      <c r="B8" t="s">
        <v>4</v>
      </c>
      <c r="C8">
        <v>8</v>
      </c>
      <c r="D8">
        <v>3</v>
      </c>
      <c r="E8">
        <v>11</v>
      </c>
    </row>
    <row r="9" spans="2:5" x14ac:dyDescent="0.35">
      <c r="B9" t="s">
        <v>5</v>
      </c>
      <c r="C9">
        <v>39</v>
      </c>
      <c r="D9">
        <v>39</v>
      </c>
      <c r="E9">
        <v>78</v>
      </c>
    </row>
    <row r="10" spans="2:5" x14ac:dyDescent="0.35">
      <c r="B10" t="s">
        <v>6</v>
      </c>
      <c r="C10">
        <v>10</v>
      </c>
      <c r="D10">
        <v>7</v>
      </c>
      <c r="E10">
        <v>17</v>
      </c>
    </row>
    <row r="11" spans="2:5" x14ac:dyDescent="0.35">
      <c r="B11" t="s">
        <v>7</v>
      </c>
      <c r="C11">
        <v>8</v>
      </c>
      <c r="D11">
        <v>4</v>
      </c>
      <c r="E11">
        <v>12</v>
      </c>
    </row>
    <row r="12" spans="2:5" x14ac:dyDescent="0.35">
      <c r="B12" t="s">
        <v>8</v>
      </c>
      <c r="C12">
        <v>2</v>
      </c>
      <c r="D12">
        <v>3</v>
      </c>
      <c r="E12">
        <v>5</v>
      </c>
    </row>
    <row r="13" spans="2:5" x14ac:dyDescent="0.35">
      <c r="B13" t="s">
        <v>9</v>
      </c>
      <c r="C13">
        <v>15</v>
      </c>
      <c r="D13">
        <v>21</v>
      </c>
      <c r="E13">
        <v>36</v>
      </c>
    </row>
    <row r="14" spans="2:5" x14ac:dyDescent="0.35">
      <c r="B14" t="s">
        <v>10</v>
      </c>
      <c r="C14">
        <v>3</v>
      </c>
      <c r="D14">
        <v>1</v>
      </c>
      <c r="E14">
        <v>4</v>
      </c>
    </row>
    <row r="15" spans="2:5" x14ac:dyDescent="0.35">
      <c r="B15" t="s">
        <v>11</v>
      </c>
      <c r="C15">
        <v>73</v>
      </c>
      <c r="D15">
        <v>58</v>
      </c>
      <c r="E15">
        <v>131</v>
      </c>
    </row>
    <row r="16" spans="2:5" x14ac:dyDescent="0.35">
      <c r="B16" t="s">
        <v>12</v>
      </c>
      <c r="C16">
        <v>1150</v>
      </c>
      <c r="D16">
        <v>1117</v>
      </c>
      <c r="E16">
        <v>2267</v>
      </c>
    </row>
    <row r="17" spans="2:5" x14ac:dyDescent="0.35">
      <c r="B17" t="s">
        <v>13</v>
      </c>
      <c r="C17">
        <v>215</v>
      </c>
      <c r="D17">
        <v>219</v>
      </c>
      <c r="E17">
        <v>434</v>
      </c>
    </row>
    <row r="18" spans="2:5" x14ac:dyDescent="0.35">
      <c r="B18" t="s">
        <v>14</v>
      </c>
      <c r="C18">
        <v>83</v>
      </c>
      <c r="D18">
        <v>73</v>
      </c>
      <c r="E18">
        <v>156</v>
      </c>
    </row>
    <row r="19" spans="2:5" x14ac:dyDescent="0.35">
      <c r="B19" t="s">
        <v>15</v>
      </c>
      <c r="C19">
        <v>210</v>
      </c>
      <c r="D19">
        <v>239</v>
      </c>
      <c r="E19">
        <v>449</v>
      </c>
    </row>
    <row r="20" spans="2:5" x14ac:dyDescent="0.35">
      <c r="B20" t="s">
        <v>16</v>
      </c>
      <c r="C20">
        <v>115</v>
      </c>
      <c r="D20">
        <v>118</v>
      </c>
      <c r="E20">
        <v>233</v>
      </c>
    </row>
    <row r="21" spans="2:5" x14ac:dyDescent="0.35">
      <c r="B21" t="s">
        <v>17</v>
      </c>
      <c r="C21">
        <v>442</v>
      </c>
      <c r="D21">
        <v>426</v>
      </c>
      <c r="E21">
        <v>868</v>
      </c>
    </row>
    <row r="22" spans="2:5" x14ac:dyDescent="0.35">
      <c r="B22" t="s">
        <v>18</v>
      </c>
      <c r="C22">
        <v>175</v>
      </c>
      <c r="D22">
        <v>178</v>
      </c>
      <c r="E22">
        <v>353</v>
      </c>
    </row>
    <row r="23" spans="2:5" x14ac:dyDescent="0.35">
      <c r="B23" t="s">
        <v>19</v>
      </c>
      <c r="C23">
        <v>11</v>
      </c>
      <c r="D23">
        <v>7</v>
      </c>
      <c r="E23">
        <v>18</v>
      </c>
    </row>
    <row r="24" spans="2:5" x14ac:dyDescent="0.35">
      <c r="B24" t="s">
        <v>20</v>
      </c>
      <c r="C24">
        <v>22</v>
      </c>
      <c r="D24">
        <v>19</v>
      </c>
      <c r="E24">
        <v>41</v>
      </c>
    </row>
    <row r="25" spans="2:5" x14ac:dyDescent="0.35">
      <c r="B25" t="s">
        <v>21</v>
      </c>
      <c r="C25">
        <v>38</v>
      </c>
      <c r="D25">
        <v>33</v>
      </c>
      <c r="E25">
        <v>71</v>
      </c>
    </row>
    <row r="26" spans="2:5" x14ac:dyDescent="0.35">
      <c r="B26" t="s">
        <v>22</v>
      </c>
      <c r="C26">
        <v>22</v>
      </c>
      <c r="D26">
        <v>18</v>
      </c>
      <c r="E26">
        <v>40</v>
      </c>
    </row>
    <row r="27" spans="2:5" x14ac:dyDescent="0.35">
      <c r="B27" t="s">
        <v>23</v>
      </c>
      <c r="C27">
        <v>10</v>
      </c>
      <c r="D27">
        <v>8</v>
      </c>
      <c r="E27">
        <v>18</v>
      </c>
    </row>
    <row r="28" spans="2:5" x14ac:dyDescent="0.35">
      <c r="B28" t="s">
        <v>24</v>
      </c>
      <c r="C28">
        <v>720</v>
      </c>
      <c r="D28">
        <v>724</v>
      </c>
      <c r="E28">
        <v>1444</v>
      </c>
    </row>
    <row r="29" spans="2:5" x14ac:dyDescent="0.35">
      <c r="B29" t="s">
        <v>25</v>
      </c>
      <c r="C29">
        <v>303</v>
      </c>
      <c r="D29">
        <v>330</v>
      </c>
      <c r="E29">
        <v>633</v>
      </c>
    </row>
    <row r="30" spans="2:5" x14ac:dyDescent="0.35">
      <c r="B30" t="s">
        <v>26</v>
      </c>
      <c r="C30">
        <v>176</v>
      </c>
      <c r="D30">
        <v>180</v>
      </c>
      <c r="E30">
        <v>356</v>
      </c>
    </row>
    <row r="31" spans="2:5" x14ac:dyDescent="0.35">
      <c r="B31" t="s">
        <v>27</v>
      </c>
      <c r="C31">
        <v>190</v>
      </c>
      <c r="D31">
        <v>193</v>
      </c>
      <c r="E31">
        <v>383</v>
      </c>
    </row>
    <row r="32" spans="2:5" x14ac:dyDescent="0.35">
      <c r="B32" t="s">
        <v>28</v>
      </c>
      <c r="C32">
        <v>254</v>
      </c>
      <c r="D32">
        <v>253</v>
      </c>
      <c r="E32">
        <v>507</v>
      </c>
    </row>
    <row r="33" spans="2:5" x14ac:dyDescent="0.35">
      <c r="B33" t="s">
        <v>29</v>
      </c>
      <c r="C33">
        <v>129</v>
      </c>
      <c r="D33">
        <v>121</v>
      </c>
      <c r="E33">
        <v>250</v>
      </c>
    </row>
    <row r="34" spans="2:5" x14ac:dyDescent="0.35">
      <c r="B34" t="s">
        <v>30</v>
      </c>
      <c r="C34">
        <v>98</v>
      </c>
      <c r="D34">
        <v>66</v>
      </c>
      <c r="E34">
        <v>164</v>
      </c>
    </row>
    <row r="35" spans="2:5" x14ac:dyDescent="0.35">
      <c r="B35" t="s">
        <v>31</v>
      </c>
      <c r="C35">
        <v>61</v>
      </c>
      <c r="D35">
        <v>52</v>
      </c>
      <c r="E35">
        <v>113</v>
      </c>
    </row>
    <row r="36" spans="2:5" x14ac:dyDescent="0.35">
      <c r="B36" t="s">
        <v>32</v>
      </c>
      <c r="C36">
        <v>51</v>
      </c>
      <c r="D36">
        <v>52</v>
      </c>
      <c r="E36">
        <v>103</v>
      </c>
    </row>
    <row r="37" spans="2:5" x14ac:dyDescent="0.35">
      <c r="B37" t="s">
        <v>33</v>
      </c>
      <c r="C37">
        <v>9</v>
      </c>
      <c r="D37">
        <v>10</v>
      </c>
      <c r="E37">
        <v>19</v>
      </c>
    </row>
    <row r="38" spans="2:5" x14ac:dyDescent="0.35">
      <c r="B38" t="s">
        <v>34</v>
      </c>
      <c r="C38">
        <v>92</v>
      </c>
      <c r="D38">
        <v>101</v>
      </c>
      <c r="E38">
        <v>193</v>
      </c>
    </row>
    <row r="39" spans="2:5" x14ac:dyDescent="0.35">
      <c r="B39" t="s">
        <v>35</v>
      </c>
      <c r="C39">
        <v>8</v>
      </c>
      <c r="D39">
        <v>4</v>
      </c>
      <c r="E39">
        <v>12</v>
      </c>
    </row>
    <row r="40" spans="2:5" x14ac:dyDescent="0.35">
      <c r="B40" t="s">
        <v>36</v>
      </c>
      <c r="C40">
        <v>38</v>
      </c>
      <c r="D40">
        <v>39</v>
      </c>
      <c r="E40">
        <v>77</v>
      </c>
    </row>
    <row r="41" spans="2:5" x14ac:dyDescent="0.35">
      <c r="B41" t="s">
        <v>37</v>
      </c>
      <c r="C41">
        <v>6782</v>
      </c>
      <c r="D41">
        <v>6695</v>
      </c>
      <c r="E41">
        <v>13477</v>
      </c>
    </row>
    <row r="42" spans="2:5" x14ac:dyDescent="0.35">
      <c r="B42" t="s">
        <v>38</v>
      </c>
      <c r="C42">
        <v>2985</v>
      </c>
      <c r="D42">
        <v>2902</v>
      </c>
      <c r="E42">
        <v>5887</v>
      </c>
    </row>
    <row r="43" spans="2:5" x14ac:dyDescent="0.35">
      <c r="B43" t="s">
        <v>39</v>
      </c>
      <c r="C43">
        <v>208</v>
      </c>
      <c r="D43">
        <v>223</v>
      </c>
      <c r="E43">
        <v>431</v>
      </c>
    </row>
    <row r="44" spans="2:5" x14ac:dyDescent="0.35">
      <c r="B44" t="s">
        <v>40</v>
      </c>
      <c r="C44">
        <v>112</v>
      </c>
      <c r="D44">
        <v>102</v>
      </c>
      <c r="E44">
        <v>214</v>
      </c>
    </row>
    <row r="45" spans="2:5" x14ac:dyDescent="0.35">
      <c r="B45" t="s">
        <v>41</v>
      </c>
      <c r="C45">
        <v>228</v>
      </c>
      <c r="D45">
        <v>227</v>
      </c>
      <c r="E45">
        <v>455</v>
      </c>
    </row>
    <row r="46" spans="2:5" x14ac:dyDescent="0.35">
      <c r="B46" t="s">
        <v>42</v>
      </c>
      <c r="C46">
        <v>73</v>
      </c>
      <c r="D46">
        <v>73</v>
      </c>
      <c r="E46">
        <v>146</v>
      </c>
    </row>
    <row r="47" spans="2:5" x14ac:dyDescent="0.35">
      <c r="B47" t="s">
        <v>43</v>
      </c>
      <c r="C47">
        <v>236</v>
      </c>
      <c r="D47">
        <v>218</v>
      </c>
      <c r="E47">
        <v>454</v>
      </c>
    </row>
    <row r="48" spans="2:5" x14ac:dyDescent="0.35">
      <c r="B48" t="s">
        <v>44</v>
      </c>
      <c r="C48">
        <v>92</v>
      </c>
      <c r="D48">
        <v>98</v>
      </c>
      <c r="E48">
        <v>190</v>
      </c>
    </row>
    <row r="49" spans="2:5" x14ac:dyDescent="0.35">
      <c r="B49" t="s">
        <v>45</v>
      </c>
      <c r="C49">
        <v>95</v>
      </c>
      <c r="D49">
        <v>91</v>
      </c>
      <c r="E49">
        <v>186</v>
      </c>
    </row>
    <row r="50" spans="2:5" x14ac:dyDescent="0.35">
      <c r="B50" t="s">
        <v>46</v>
      </c>
      <c r="C50">
        <v>135</v>
      </c>
      <c r="D50">
        <v>125</v>
      </c>
      <c r="E50">
        <v>260</v>
      </c>
    </row>
    <row r="51" spans="2:5" x14ac:dyDescent="0.35">
      <c r="B51" t="s">
        <v>47</v>
      </c>
      <c r="C51">
        <v>108</v>
      </c>
      <c r="D51">
        <v>120</v>
      </c>
      <c r="E51">
        <v>228</v>
      </c>
    </row>
    <row r="52" spans="2:5" x14ac:dyDescent="0.35">
      <c r="B52" t="s">
        <v>48</v>
      </c>
      <c r="C52">
        <v>188</v>
      </c>
      <c r="D52">
        <v>177</v>
      </c>
      <c r="E52">
        <v>365</v>
      </c>
    </row>
    <row r="53" spans="2:5" x14ac:dyDescent="0.35">
      <c r="B53" t="s">
        <v>49</v>
      </c>
      <c r="C53">
        <v>112</v>
      </c>
      <c r="D53">
        <v>114</v>
      </c>
      <c r="E53">
        <v>226</v>
      </c>
    </row>
    <row r="54" spans="2:5" x14ac:dyDescent="0.35">
      <c r="B54" t="s">
        <v>50</v>
      </c>
      <c r="C54">
        <v>181</v>
      </c>
      <c r="D54">
        <v>206</v>
      </c>
      <c r="E54">
        <v>387</v>
      </c>
    </row>
    <row r="55" spans="2:5" x14ac:dyDescent="0.35">
      <c r="B55" t="s">
        <v>51</v>
      </c>
      <c r="C55">
        <v>102</v>
      </c>
      <c r="D55">
        <v>102</v>
      </c>
      <c r="E55">
        <v>204</v>
      </c>
    </row>
    <row r="56" spans="2:5" x14ac:dyDescent="0.35">
      <c r="B56" t="s">
        <v>52</v>
      </c>
      <c r="C56">
        <v>67</v>
      </c>
      <c r="D56">
        <v>68</v>
      </c>
      <c r="E56">
        <v>135</v>
      </c>
    </row>
    <row r="57" spans="2:5" x14ac:dyDescent="0.35">
      <c r="B57" s="97" t="s">
        <v>53</v>
      </c>
      <c r="C57" s="97">
        <v>0</v>
      </c>
      <c r="D57" s="97">
        <v>0</v>
      </c>
      <c r="E57" s="97">
        <v>0</v>
      </c>
    </row>
    <row r="58" spans="2:5" x14ac:dyDescent="0.35">
      <c r="B58" t="s">
        <v>54</v>
      </c>
      <c r="C58">
        <v>13</v>
      </c>
      <c r="D58">
        <v>13</v>
      </c>
      <c r="E58">
        <v>26</v>
      </c>
    </row>
    <row r="59" spans="2:5" x14ac:dyDescent="0.35">
      <c r="B59" t="s">
        <v>55</v>
      </c>
      <c r="C59">
        <v>6</v>
      </c>
      <c r="D59">
        <v>4</v>
      </c>
      <c r="E59">
        <v>10</v>
      </c>
    </row>
    <row r="60" spans="2:5" x14ac:dyDescent="0.35">
      <c r="B60" t="s">
        <v>56</v>
      </c>
      <c r="C60">
        <v>927</v>
      </c>
      <c r="D60">
        <v>856</v>
      </c>
      <c r="E60">
        <v>1783</v>
      </c>
    </row>
    <row r="61" spans="2:5" x14ac:dyDescent="0.35">
      <c r="B61" t="s">
        <v>57</v>
      </c>
      <c r="C61">
        <v>51</v>
      </c>
      <c r="D61">
        <v>43</v>
      </c>
      <c r="E61">
        <v>94</v>
      </c>
    </row>
    <row r="62" spans="2:5" x14ac:dyDescent="0.35">
      <c r="B62" t="s">
        <v>58</v>
      </c>
      <c r="C62">
        <v>8</v>
      </c>
      <c r="D62">
        <v>6</v>
      </c>
      <c r="E62">
        <v>14</v>
      </c>
    </row>
    <row r="63" spans="2:5" x14ac:dyDescent="0.35">
      <c r="B63" t="s">
        <v>59</v>
      </c>
      <c r="C63">
        <v>51</v>
      </c>
      <c r="D63">
        <v>44</v>
      </c>
      <c r="E63">
        <v>95</v>
      </c>
    </row>
    <row r="64" spans="2:5" x14ac:dyDescent="0.35">
      <c r="B64" t="s">
        <v>60</v>
      </c>
      <c r="C64">
        <v>6</v>
      </c>
      <c r="D64">
        <v>7</v>
      </c>
      <c r="E64">
        <v>13</v>
      </c>
    </row>
    <row r="65" spans="2:5" x14ac:dyDescent="0.35">
      <c r="B65" t="s">
        <v>61</v>
      </c>
      <c r="C65">
        <v>495</v>
      </c>
      <c r="D65">
        <v>506</v>
      </c>
      <c r="E65">
        <v>1001</v>
      </c>
    </row>
    <row r="66" spans="2:5" x14ac:dyDescent="0.35">
      <c r="B66" t="s">
        <v>62</v>
      </c>
      <c r="C66">
        <v>275</v>
      </c>
      <c r="D66">
        <v>266</v>
      </c>
      <c r="E66">
        <v>541</v>
      </c>
    </row>
    <row r="67" spans="2:5" x14ac:dyDescent="0.35">
      <c r="B67" t="s">
        <v>63</v>
      </c>
      <c r="C67">
        <v>759</v>
      </c>
      <c r="D67">
        <v>747</v>
      </c>
      <c r="E67">
        <v>1506</v>
      </c>
    </row>
    <row r="68" spans="2:5" x14ac:dyDescent="0.35">
      <c r="B68" t="s">
        <v>64</v>
      </c>
      <c r="C68">
        <v>332</v>
      </c>
      <c r="D68">
        <v>313</v>
      </c>
      <c r="E68">
        <v>645</v>
      </c>
    </row>
    <row r="69" spans="2:5" x14ac:dyDescent="0.35">
      <c r="B69" t="s">
        <v>65</v>
      </c>
      <c r="C69">
        <v>8</v>
      </c>
      <c r="D69">
        <v>9</v>
      </c>
      <c r="E69">
        <v>17</v>
      </c>
    </row>
    <row r="70" spans="2:5" x14ac:dyDescent="0.35">
      <c r="B70" t="s">
        <v>66</v>
      </c>
      <c r="C70">
        <v>7</v>
      </c>
      <c r="D70">
        <v>6</v>
      </c>
      <c r="E70">
        <v>13</v>
      </c>
    </row>
    <row r="71" spans="2:5" x14ac:dyDescent="0.35">
      <c r="B71" t="s">
        <v>67</v>
      </c>
      <c r="C71">
        <v>44</v>
      </c>
      <c r="D71">
        <v>49</v>
      </c>
      <c r="E71">
        <v>93</v>
      </c>
    </row>
    <row r="72" spans="2:5" x14ac:dyDescent="0.35">
      <c r="B72" t="s">
        <v>68</v>
      </c>
      <c r="C72">
        <v>22</v>
      </c>
      <c r="D72">
        <v>24</v>
      </c>
      <c r="E72">
        <v>46</v>
      </c>
    </row>
    <row r="73" spans="2:5" x14ac:dyDescent="0.35">
      <c r="B73" t="s">
        <v>69</v>
      </c>
      <c r="C73">
        <v>663</v>
      </c>
      <c r="D73">
        <v>632</v>
      </c>
      <c r="E73">
        <v>1295</v>
      </c>
    </row>
    <row r="74" spans="2:5" x14ac:dyDescent="0.35">
      <c r="B74" t="s">
        <v>70</v>
      </c>
      <c r="C74">
        <v>306</v>
      </c>
      <c r="D74">
        <v>325</v>
      </c>
      <c r="E74">
        <v>631</v>
      </c>
    </row>
    <row r="75" spans="2:5" x14ac:dyDescent="0.35">
      <c r="B75" t="s">
        <v>71</v>
      </c>
      <c r="C75">
        <v>459</v>
      </c>
      <c r="D75">
        <v>436</v>
      </c>
      <c r="E75">
        <v>895</v>
      </c>
    </row>
    <row r="76" spans="2:5" x14ac:dyDescent="0.35">
      <c r="B76" t="s">
        <v>72</v>
      </c>
      <c r="C76">
        <v>106</v>
      </c>
      <c r="D76">
        <v>101</v>
      </c>
      <c r="E76">
        <v>207</v>
      </c>
    </row>
    <row r="77" spans="2:5" x14ac:dyDescent="0.35">
      <c r="B77" t="s">
        <v>73</v>
      </c>
      <c r="C77">
        <v>795</v>
      </c>
      <c r="D77">
        <v>765</v>
      </c>
      <c r="E77">
        <v>1560</v>
      </c>
    </row>
    <row r="78" spans="2:5" x14ac:dyDescent="0.35">
      <c r="B78" t="s">
        <v>74</v>
      </c>
      <c r="C78">
        <v>354</v>
      </c>
      <c r="D78">
        <v>650</v>
      </c>
      <c r="E78">
        <v>1004</v>
      </c>
    </row>
    <row r="79" spans="2:5" x14ac:dyDescent="0.35">
      <c r="B79" t="s">
        <v>75</v>
      </c>
      <c r="C79">
        <v>11</v>
      </c>
      <c r="D79">
        <v>9</v>
      </c>
      <c r="E79">
        <v>20</v>
      </c>
    </row>
    <row r="80" spans="2:5" x14ac:dyDescent="0.35">
      <c r="B80" t="s">
        <v>76</v>
      </c>
      <c r="C80">
        <v>55</v>
      </c>
      <c r="D80">
        <v>49</v>
      </c>
      <c r="E80">
        <v>104</v>
      </c>
    </row>
    <row r="81" spans="2:5" x14ac:dyDescent="0.35">
      <c r="B81" t="s">
        <v>77</v>
      </c>
      <c r="C81">
        <v>30</v>
      </c>
      <c r="D81">
        <v>26</v>
      </c>
      <c r="E81">
        <v>56</v>
      </c>
    </row>
    <row r="82" spans="2:5" x14ac:dyDescent="0.35">
      <c r="B82" t="s">
        <v>78</v>
      </c>
      <c r="C82">
        <v>7</v>
      </c>
      <c r="D82">
        <v>6</v>
      </c>
      <c r="E82">
        <v>13</v>
      </c>
    </row>
    <row r="83" spans="2:5" x14ac:dyDescent="0.35">
      <c r="B83" t="s">
        <v>79</v>
      </c>
      <c r="C83">
        <v>52</v>
      </c>
      <c r="D83">
        <v>51</v>
      </c>
      <c r="E83">
        <v>103</v>
      </c>
    </row>
    <row r="84" spans="2:5" x14ac:dyDescent="0.35">
      <c r="B84" t="s">
        <v>80</v>
      </c>
      <c r="C84">
        <v>28</v>
      </c>
      <c r="D84">
        <v>29</v>
      </c>
      <c r="E84">
        <v>57</v>
      </c>
    </row>
    <row r="85" spans="2:5" x14ac:dyDescent="0.35">
      <c r="B85" t="s">
        <v>81</v>
      </c>
      <c r="C85">
        <v>31</v>
      </c>
      <c r="D85">
        <v>19</v>
      </c>
      <c r="E85">
        <v>50</v>
      </c>
    </row>
    <row r="86" spans="2:5" x14ac:dyDescent="0.35">
      <c r="B86" t="s">
        <v>82</v>
      </c>
      <c r="C86">
        <v>44</v>
      </c>
      <c r="D86">
        <v>44</v>
      </c>
      <c r="E86">
        <v>88</v>
      </c>
    </row>
    <row r="87" spans="2:5" x14ac:dyDescent="0.35">
      <c r="B87" t="s">
        <v>83</v>
      </c>
      <c r="C87">
        <v>16</v>
      </c>
      <c r="D87">
        <v>18</v>
      </c>
      <c r="E87">
        <v>34</v>
      </c>
    </row>
    <row r="88" spans="2:5" x14ac:dyDescent="0.35">
      <c r="B88" t="s">
        <v>84</v>
      </c>
      <c r="C88">
        <v>3</v>
      </c>
      <c r="D88">
        <v>3</v>
      </c>
      <c r="E88">
        <v>6</v>
      </c>
    </row>
    <row r="89" spans="2:5" x14ac:dyDescent="0.35">
      <c r="B89" t="s">
        <v>85</v>
      </c>
      <c r="C89">
        <v>145</v>
      </c>
      <c r="D89">
        <v>139</v>
      </c>
      <c r="E89">
        <v>284</v>
      </c>
    </row>
    <row r="90" spans="2:5" x14ac:dyDescent="0.35">
      <c r="B90" t="s">
        <v>86</v>
      </c>
      <c r="C90">
        <v>170</v>
      </c>
      <c r="D90">
        <v>173</v>
      </c>
      <c r="E90">
        <v>343</v>
      </c>
    </row>
    <row r="91" spans="2:5" x14ac:dyDescent="0.35">
      <c r="B91" t="s">
        <v>87</v>
      </c>
      <c r="C91">
        <v>144</v>
      </c>
      <c r="D91">
        <v>128</v>
      </c>
      <c r="E91">
        <v>272</v>
      </c>
    </row>
    <row r="92" spans="2:5" x14ac:dyDescent="0.35">
      <c r="B92" t="s">
        <v>88</v>
      </c>
      <c r="C92">
        <v>159</v>
      </c>
      <c r="D92">
        <v>142</v>
      </c>
      <c r="E92">
        <v>301</v>
      </c>
    </row>
    <row r="93" spans="2:5" x14ac:dyDescent="0.35">
      <c r="B93" t="s">
        <v>89</v>
      </c>
      <c r="C93">
        <v>3011</v>
      </c>
      <c r="D93">
        <v>2943</v>
      </c>
      <c r="E93">
        <v>5954</v>
      </c>
    </row>
    <row r="94" spans="2:5" x14ac:dyDescent="0.35">
      <c r="B94" t="s">
        <v>90</v>
      </c>
      <c r="C94">
        <v>3500</v>
      </c>
      <c r="D94">
        <v>3452</v>
      </c>
      <c r="E94">
        <v>6952</v>
      </c>
    </row>
    <row r="95" spans="2:5" x14ac:dyDescent="0.35">
      <c r="B95" t="s">
        <v>91</v>
      </c>
      <c r="C95">
        <v>1498</v>
      </c>
      <c r="D95">
        <v>1432</v>
      </c>
      <c r="E95">
        <v>2930</v>
      </c>
    </row>
    <row r="96" spans="2:5" x14ac:dyDescent="0.35">
      <c r="B96" t="s">
        <v>92</v>
      </c>
      <c r="C96">
        <v>699</v>
      </c>
      <c r="D96">
        <v>659</v>
      </c>
      <c r="E96">
        <v>1358</v>
      </c>
    </row>
    <row r="97" spans="2:5" x14ac:dyDescent="0.35">
      <c r="B97" t="s">
        <v>93</v>
      </c>
      <c r="C97">
        <v>83</v>
      </c>
      <c r="D97">
        <v>81</v>
      </c>
      <c r="E97">
        <v>164</v>
      </c>
    </row>
    <row r="98" spans="2:5" x14ac:dyDescent="0.35">
      <c r="B98" t="s">
        <v>94</v>
      </c>
      <c r="C98">
        <v>298</v>
      </c>
      <c r="D98">
        <v>310</v>
      </c>
      <c r="E98">
        <v>608</v>
      </c>
    </row>
    <row r="99" spans="2:5" x14ac:dyDescent="0.35">
      <c r="B99" t="s">
        <v>95</v>
      </c>
      <c r="C99">
        <v>276</v>
      </c>
      <c r="D99">
        <v>278</v>
      </c>
      <c r="E99">
        <v>554</v>
      </c>
    </row>
    <row r="100" spans="2:5" x14ac:dyDescent="0.35">
      <c r="B100" t="s">
        <v>96</v>
      </c>
      <c r="C100">
        <v>183</v>
      </c>
      <c r="D100">
        <v>197</v>
      </c>
      <c r="E100">
        <v>380</v>
      </c>
    </row>
    <row r="101" spans="2:5" x14ac:dyDescent="0.35">
      <c r="B101" t="s">
        <v>97</v>
      </c>
      <c r="C101">
        <v>188</v>
      </c>
      <c r="D101">
        <v>172</v>
      </c>
      <c r="E101">
        <v>360</v>
      </c>
    </row>
    <row r="102" spans="2:5" x14ac:dyDescent="0.35">
      <c r="B102" t="s">
        <v>98</v>
      </c>
      <c r="C102">
        <v>9</v>
      </c>
      <c r="D102">
        <v>9</v>
      </c>
      <c r="E102">
        <v>18</v>
      </c>
    </row>
    <row r="103" spans="2:5" x14ac:dyDescent="0.35">
      <c r="B103" t="s">
        <v>99</v>
      </c>
      <c r="C103">
        <v>531</v>
      </c>
      <c r="D103">
        <v>544</v>
      </c>
      <c r="E103">
        <v>1075</v>
      </c>
    </row>
    <row r="104" spans="2:5" x14ac:dyDescent="0.35">
      <c r="B104" t="s">
        <v>100</v>
      </c>
      <c r="C104">
        <v>583</v>
      </c>
      <c r="D104">
        <v>584</v>
      </c>
      <c r="E104">
        <v>1167</v>
      </c>
    </row>
    <row r="105" spans="2:5" x14ac:dyDescent="0.35">
      <c r="B105" t="s">
        <v>101</v>
      </c>
      <c r="C105">
        <v>335</v>
      </c>
      <c r="D105">
        <v>335</v>
      </c>
      <c r="E105">
        <v>670</v>
      </c>
    </row>
    <row r="106" spans="2:5" x14ac:dyDescent="0.35">
      <c r="B106" t="s">
        <v>102</v>
      </c>
      <c r="C106">
        <v>1306</v>
      </c>
      <c r="D106">
        <v>1274</v>
      </c>
      <c r="E106">
        <v>2580</v>
      </c>
    </row>
    <row r="107" spans="2:5" x14ac:dyDescent="0.35">
      <c r="B107" t="s">
        <v>103</v>
      </c>
      <c r="C107">
        <v>629</v>
      </c>
      <c r="D107">
        <v>669</v>
      </c>
      <c r="E107">
        <v>1298</v>
      </c>
    </row>
    <row r="108" spans="2:5" x14ac:dyDescent="0.35">
      <c r="B108" t="s">
        <v>104</v>
      </c>
      <c r="C108">
        <v>615</v>
      </c>
      <c r="D108">
        <v>672</v>
      </c>
      <c r="E108">
        <v>1287</v>
      </c>
    </row>
    <row r="109" spans="2:5" x14ac:dyDescent="0.35">
      <c r="B109" t="s">
        <v>105</v>
      </c>
      <c r="C109">
        <v>143</v>
      </c>
      <c r="D109">
        <v>144</v>
      </c>
      <c r="E109">
        <v>287</v>
      </c>
    </row>
    <row r="110" spans="2:5" x14ac:dyDescent="0.35">
      <c r="B110" t="s">
        <v>106</v>
      </c>
      <c r="C110">
        <v>96</v>
      </c>
      <c r="D110">
        <v>97</v>
      </c>
      <c r="E110">
        <v>193</v>
      </c>
    </row>
    <row r="111" spans="2:5" x14ac:dyDescent="0.35">
      <c r="B111" t="s">
        <v>107</v>
      </c>
      <c r="C111">
        <v>450</v>
      </c>
      <c r="D111">
        <v>479</v>
      </c>
      <c r="E111">
        <v>929</v>
      </c>
    </row>
    <row r="112" spans="2:5" x14ac:dyDescent="0.35">
      <c r="B112" t="s">
        <v>108</v>
      </c>
      <c r="C112">
        <v>249</v>
      </c>
      <c r="D112">
        <v>260</v>
      </c>
      <c r="E112">
        <v>509</v>
      </c>
    </row>
    <row r="113" spans="2:5" x14ac:dyDescent="0.35">
      <c r="B113" t="s">
        <v>109</v>
      </c>
      <c r="C113">
        <v>4570</v>
      </c>
      <c r="D113">
        <v>4924</v>
      </c>
      <c r="E113">
        <v>9494</v>
      </c>
    </row>
    <row r="114" spans="2:5" x14ac:dyDescent="0.35">
      <c r="B114" t="s">
        <v>110</v>
      </c>
      <c r="C114">
        <v>2894</v>
      </c>
      <c r="D114">
        <v>2992</v>
      </c>
      <c r="E114">
        <v>5886</v>
      </c>
    </row>
    <row r="115" spans="2:5" x14ac:dyDescent="0.35">
      <c r="B115" t="s">
        <v>111</v>
      </c>
      <c r="C115">
        <v>43</v>
      </c>
      <c r="D115">
        <v>41</v>
      </c>
      <c r="E115">
        <v>84</v>
      </c>
    </row>
    <row r="116" spans="2:5" x14ac:dyDescent="0.35">
      <c r="B116" t="s">
        <v>112</v>
      </c>
      <c r="C116">
        <v>7</v>
      </c>
      <c r="D116">
        <v>7</v>
      </c>
      <c r="E116">
        <v>14</v>
      </c>
    </row>
    <row r="117" spans="2:5" x14ac:dyDescent="0.35">
      <c r="B117" t="s">
        <v>113</v>
      </c>
      <c r="C117">
        <v>16</v>
      </c>
      <c r="D117">
        <v>14</v>
      </c>
      <c r="E117">
        <v>30</v>
      </c>
    </row>
    <row r="118" spans="2:5" x14ac:dyDescent="0.35">
      <c r="B118" t="s">
        <v>114</v>
      </c>
      <c r="C118">
        <v>16</v>
      </c>
      <c r="D118">
        <v>20</v>
      </c>
      <c r="E118">
        <v>36</v>
      </c>
    </row>
    <row r="119" spans="2:5" x14ac:dyDescent="0.35">
      <c r="B119" t="s">
        <v>115</v>
      </c>
      <c r="C119">
        <v>509</v>
      </c>
      <c r="D119">
        <v>489</v>
      </c>
      <c r="E119">
        <v>998</v>
      </c>
    </row>
    <row r="120" spans="2:5" x14ac:dyDescent="0.35">
      <c r="B120" t="s">
        <v>116</v>
      </c>
      <c r="C120">
        <v>253</v>
      </c>
      <c r="D120">
        <v>242</v>
      </c>
      <c r="E120">
        <v>495</v>
      </c>
    </row>
    <row r="121" spans="2:5" x14ac:dyDescent="0.35">
      <c r="B121" t="s">
        <v>117</v>
      </c>
      <c r="C121">
        <v>14</v>
      </c>
      <c r="D121">
        <v>16</v>
      </c>
      <c r="E121">
        <v>30</v>
      </c>
    </row>
    <row r="122" spans="2:5" x14ac:dyDescent="0.35">
      <c r="B122" t="s">
        <v>118</v>
      </c>
      <c r="C122">
        <v>673</v>
      </c>
      <c r="D122">
        <v>671</v>
      </c>
      <c r="E122">
        <v>1344</v>
      </c>
    </row>
    <row r="123" spans="2:5" x14ac:dyDescent="0.35">
      <c r="B123" t="s">
        <v>119</v>
      </c>
      <c r="C123">
        <v>129</v>
      </c>
      <c r="D123">
        <v>110</v>
      </c>
      <c r="E123">
        <v>239</v>
      </c>
    </row>
    <row r="124" spans="2:5" x14ac:dyDescent="0.35">
      <c r="B124" t="s">
        <v>120</v>
      </c>
      <c r="C124">
        <v>219</v>
      </c>
      <c r="D124">
        <v>219</v>
      </c>
      <c r="E124">
        <v>438</v>
      </c>
    </row>
    <row r="125" spans="2:5" x14ac:dyDescent="0.35">
      <c r="B125" t="s">
        <v>121</v>
      </c>
      <c r="C125">
        <v>54</v>
      </c>
      <c r="D125">
        <v>64</v>
      </c>
      <c r="E125">
        <v>118</v>
      </c>
    </row>
    <row r="126" spans="2:5" x14ac:dyDescent="0.35">
      <c r="B126" t="s">
        <v>122</v>
      </c>
      <c r="C126">
        <v>2235</v>
      </c>
      <c r="D126">
        <v>2118</v>
      </c>
      <c r="E126">
        <v>4353</v>
      </c>
    </row>
    <row r="127" spans="2:5" x14ac:dyDescent="0.35">
      <c r="B127" t="s">
        <v>123</v>
      </c>
      <c r="C127">
        <v>960</v>
      </c>
      <c r="D127">
        <v>930</v>
      </c>
      <c r="E127">
        <v>1890</v>
      </c>
    </row>
    <row r="128" spans="2:5" x14ac:dyDescent="0.35">
      <c r="B128" t="s">
        <v>124</v>
      </c>
      <c r="C128">
        <v>8</v>
      </c>
      <c r="D128">
        <v>9</v>
      </c>
      <c r="E128">
        <v>17</v>
      </c>
    </row>
    <row r="129" spans="2:5" x14ac:dyDescent="0.35">
      <c r="B129" t="s">
        <v>125</v>
      </c>
      <c r="C129">
        <v>260</v>
      </c>
      <c r="D129">
        <v>257</v>
      </c>
      <c r="E129">
        <v>517</v>
      </c>
    </row>
    <row r="130" spans="2:5" x14ac:dyDescent="0.35">
      <c r="B130" t="s">
        <v>126</v>
      </c>
      <c r="C130">
        <v>161</v>
      </c>
      <c r="D130">
        <v>144</v>
      </c>
      <c r="E130">
        <v>305</v>
      </c>
    </row>
    <row r="131" spans="2:5" x14ac:dyDescent="0.35">
      <c r="B131" t="s">
        <v>127</v>
      </c>
      <c r="C131">
        <v>102</v>
      </c>
      <c r="D131">
        <v>99</v>
      </c>
      <c r="E131">
        <v>201</v>
      </c>
    </row>
    <row r="132" spans="2:5" x14ac:dyDescent="0.35">
      <c r="B132" t="s">
        <v>128</v>
      </c>
      <c r="C132">
        <v>57</v>
      </c>
      <c r="D132">
        <v>60</v>
      </c>
      <c r="E132">
        <v>117</v>
      </c>
    </row>
    <row r="133" spans="2:5" x14ac:dyDescent="0.35">
      <c r="B133" t="s">
        <v>129</v>
      </c>
      <c r="C133">
        <v>6</v>
      </c>
      <c r="D133">
        <v>3</v>
      </c>
      <c r="E133">
        <v>9</v>
      </c>
    </row>
    <row r="134" spans="2:5" x14ac:dyDescent="0.35">
      <c r="B134" t="s">
        <v>130</v>
      </c>
      <c r="C134">
        <v>4</v>
      </c>
      <c r="D134">
        <v>2</v>
      </c>
      <c r="E134">
        <v>6</v>
      </c>
    </row>
    <row r="135" spans="2:5" x14ac:dyDescent="0.35">
      <c r="B135" t="s">
        <v>131</v>
      </c>
      <c r="C135">
        <v>12</v>
      </c>
      <c r="D135">
        <v>7</v>
      </c>
      <c r="E135">
        <v>19</v>
      </c>
    </row>
    <row r="136" spans="2:5" x14ac:dyDescent="0.35">
      <c r="B136" t="s">
        <v>132</v>
      </c>
      <c r="C136">
        <v>2</v>
      </c>
      <c r="D136">
        <v>2</v>
      </c>
      <c r="E136">
        <v>4</v>
      </c>
    </row>
    <row r="137" spans="2:5" x14ac:dyDescent="0.35">
      <c r="B137" t="s">
        <v>133</v>
      </c>
      <c r="C137">
        <v>1230</v>
      </c>
      <c r="D137">
        <v>1234</v>
      </c>
      <c r="E137">
        <v>2464</v>
      </c>
    </row>
    <row r="138" spans="2:5" x14ac:dyDescent="0.35">
      <c r="B138" t="s">
        <v>134</v>
      </c>
      <c r="C138">
        <v>633</v>
      </c>
      <c r="D138">
        <v>676</v>
      </c>
      <c r="E138">
        <v>1309</v>
      </c>
    </row>
    <row r="139" spans="2:5" x14ac:dyDescent="0.35">
      <c r="B139" t="s">
        <v>135</v>
      </c>
      <c r="C139">
        <v>530</v>
      </c>
      <c r="D139">
        <v>565</v>
      </c>
      <c r="E139">
        <v>1095</v>
      </c>
    </row>
    <row r="140" spans="2:5" x14ac:dyDescent="0.35">
      <c r="B140" t="s">
        <v>136</v>
      </c>
      <c r="C140">
        <v>189</v>
      </c>
      <c r="D140">
        <v>185</v>
      </c>
      <c r="E140">
        <v>374</v>
      </c>
    </row>
    <row r="141" spans="2:5" x14ac:dyDescent="0.35">
      <c r="B141" t="s">
        <v>137</v>
      </c>
      <c r="C141">
        <v>45</v>
      </c>
      <c r="D141">
        <v>35</v>
      </c>
      <c r="E141">
        <v>80</v>
      </c>
    </row>
    <row r="142" spans="2:5" x14ac:dyDescent="0.35">
      <c r="B142" t="s">
        <v>138</v>
      </c>
      <c r="C142">
        <v>53</v>
      </c>
      <c r="D142">
        <v>59</v>
      </c>
      <c r="E142">
        <v>112</v>
      </c>
    </row>
    <row r="143" spans="2:5" x14ac:dyDescent="0.35">
      <c r="B143" t="s">
        <v>139</v>
      </c>
      <c r="C143">
        <v>70</v>
      </c>
      <c r="D143">
        <v>77</v>
      </c>
      <c r="E143">
        <v>147</v>
      </c>
    </row>
    <row r="144" spans="2:5" x14ac:dyDescent="0.35">
      <c r="B144" t="s">
        <v>140</v>
      </c>
      <c r="C144">
        <v>180</v>
      </c>
      <c r="D144">
        <v>160</v>
      </c>
      <c r="E144">
        <v>340</v>
      </c>
    </row>
    <row r="145" spans="2:5" x14ac:dyDescent="0.35">
      <c r="B145" t="s">
        <v>141</v>
      </c>
      <c r="C145">
        <v>25</v>
      </c>
      <c r="D145">
        <v>22</v>
      </c>
      <c r="E145">
        <v>47</v>
      </c>
    </row>
    <row r="146" spans="2:5" x14ac:dyDescent="0.35">
      <c r="B146" t="s">
        <v>142</v>
      </c>
      <c r="C146">
        <v>113</v>
      </c>
      <c r="D146">
        <v>100</v>
      </c>
      <c r="E146">
        <v>213</v>
      </c>
    </row>
    <row r="147" spans="2:5" x14ac:dyDescent="0.35">
      <c r="B147" t="s">
        <v>143</v>
      </c>
      <c r="C147">
        <v>70</v>
      </c>
      <c r="D147">
        <v>75</v>
      </c>
      <c r="E147">
        <v>145</v>
      </c>
    </row>
    <row r="148" spans="2:5" x14ac:dyDescent="0.35">
      <c r="B148" t="s">
        <v>144</v>
      </c>
      <c r="C148">
        <v>8</v>
      </c>
      <c r="D148">
        <v>8</v>
      </c>
      <c r="E148">
        <v>16</v>
      </c>
    </row>
    <row r="149" spans="2:5" x14ac:dyDescent="0.35">
      <c r="B149" t="s">
        <v>145</v>
      </c>
      <c r="C149">
        <v>296</v>
      </c>
      <c r="D149">
        <v>305</v>
      </c>
      <c r="E149">
        <v>601</v>
      </c>
    </row>
    <row r="150" spans="2:5" x14ac:dyDescent="0.35">
      <c r="B150" t="s">
        <v>146</v>
      </c>
      <c r="C150">
        <v>86</v>
      </c>
      <c r="D150">
        <v>94</v>
      </c>
      <c r="E150">
        <v>180</v>
      </c>
    </row>
    <row r="151" spans="2:5" x14ac:dyDescent="0.35">
      <c r="B151" t="s">
        <v>147</v>
      </c>
      <c r="C151">
        <v>1284</v>
      </c>
      <c r="D151">
        <v>1276</v>
      </c>
      <c r="E151">
        <v>2560</v>
      </c>
    </row>
    <row r="152" spans="2:5" x14ac:dyDescent="0.35">
      <c r="B152" t="s">
        <v>148</v>
      </c>
      <c r="C152">
        <v>523</v>
      </c>
      <c r="D152">
        <v>545</v>
      </c>
      <c r="E152">
        <v>1068</v>
      </c>
    </row>
    <row r="153" spans="2:5" x14ac:dyDescent="0.35">
      <c r="B153" t="s">
        <v>149</v>
      </c>
      <c r="C153">
        <v>20</v>
      </c>
      <c r="D153">
        <v>19</v>
      </c>
      <c r="E153">
        <v>39</v>
      </c>
    </row>
    <row r="154" spans="2:5" x14ac:dyDescent="0.35">
      <c r="B154" t="s">
        <v>150</v>
      </c>
      <c r="C154">
        <v>372</v>
      </c>
      <c r="D154">
        <v>359</v>
      </c>
      <c r="E154">
        <v>731</v>
      </c>
    </row>
    <row r="155" spans="2:5" x14ac:dyDescent="0.35">
      <c r="B155" t="s">
        <v>151</v>
      </c>
      <c r="C155">
        <v>306</v>
      </c>
      <c r="D155">
        <v>260</v>
      </c>
      <c r="E155">
        <v>566</v>
      </c>
    </row>
    <row r="156" spans="2:5" x14ac:dyDescent="0.35">
      <c r="B156" t="s">
        <v>152</v>
      </c>
      <c r="C156">
        <v>163</v>
      </c>
      <c r="D156">
        <v>171</v>
      </c>
      <c r="E156">
        <v>334</v>
      </c>
    </row>
    <row r="157" spans="2:5" x14ac:dyDescent="0.35">
      <c r="B157" t="s">
        <v>153</v>
      </c>
      <c r="C157">
        <v>8</v>
      </c>
      <c r="E157">
        <v>8</v>
      </c>
    </row>
    <row r="158" spans="2:5" x14ac:dyDescent="0.35">
      <c r="B158" t="s">
        <v>154</v>
      </c>
      <c r="C158">
        <v>202</v>
      </c>
      <c r="D158">
        <v>209</v>
      </c>
      <c r="E158">
        <v>411</v>
      </c>
    </row>
    <row r="159" spans="2:5" x14ac:dyDescent="0.35">
      <c r="B159" t="s">
        <v>155</v>
      </c>
      <c r="C159">
        <v>307</v>
      </c>
      <c r="D159">
        <v>332</v>
      </c>
      <c r="E159">
        <v>639</v>
      </c>
    </row>
    <row r="160" spans="2:5" x14ac:dyDescent="0.35">
      <c r="B160" t="s">
        <v>156</v>
      </c>
      <c r="C160">
        <v>32</v>
      </c>
      <c r="D160">
        <v>37</v>
      </c>
      <c r="E160">
        <v>69</v>
      </c>
    </row>
    <row r="161" spans="2:5" x14ac:dyDescent="0.35">
      <c r="B161" t="s">
        <v>157</v>
      </c>
      <c r="C161">
        <v>437</v>
      </c>
      <c r="D161">
        <v>440</v>
      </c>
      <c r="E161">
        <v>877</v>
      </c>
    </row>
    <row r="162" spans="2:5" x14ac:dyDescent="0.35">
      <c r="B162" t="s">
        <v>158</v>
      </c>
      <c r="C162">
        <v>101</v>
      </c>
      <c r="D162">
        <v>93</v>
      </c>
      <c r="E162">
        <v>194</v>
      </c>
    </row>
    <row r="163" spans="2:5" x14ac:dyDescent="0.35">
      <c r="B163" t="s">
        <v>159</v>
      </c>
      <c r="C163">
        <v>130</v>
      </c>
      <c r="D163">
        <v>117</v>
      </c>
      <c r="E163">
        <v>247</v>
      </c>
    </row>
    <row r="164" spans="2:5" x14ac:dyDescent="0.35">
      <c r="B164" t="s">
        <v>160</v>
      </c>
      <c r="C164">
        <v>35</v>
      </c>
      <c r="D164">
        <v>32</v>
      </c>
      <c r="E164">
        <v>67</v>
      </c>
    </row>
    <row r="165" spans="2:5" x14ac:dyDescent="0.35">
      <c r="B165" t="s">
        <v>161</v>
      </c>
      <c r="C165">
        <v>259</v>
      </c>
      <c r="D165">
        <v>267</v>
      </c>
      <c r="E165">
        <v>526</v>
      </c>
    </row>
    <row r="166" spans="2:5" x14ac:dyDescent="0.35">
      <c r="B166" t="s">
        <v>162</v>
      </c>
      <c r="C166">
        <v>135</v>
      </c>
      <c r="D166">
        <v>110</v>
      </c>
      <c r="E166">
        <v>245</v>
      </c>
    </row>
    <row r="167" spans="2:5" x14ac:dyDescent="0.35">
      <c r="B167" t="s">
        <v>163</v>
      </c>
      <c r="C167">
        <v>1032</v>
      </c>
      <c r="D167">
        <v>1027</v>
      </c>
      <c r="E167">
        <v>2059</v>
      </c>
    </row>
    <row r="168" spans="2:5" x14ac:dyDescent="0.35">
      <c r="B168" t="s">
        <v>164</v>
      </c>
      <c r="C168">
        <v>517</v>
      </c>
      <c r="D168">
        <v>520</v>
      </c>
      <c r="E168">
        <v>1037</v>
      </c>
    </row>
    <row r="169" spans="2:5" x14ac:dyDescent="0.35">
      <c r="B169" t="s">
        <v>165</v>
      </c>
      <c r="C169">
        <v>446</v>
      </c>
      <c r="D169">
        <v>451</v>
      </c>
      <c r="E169">
        <v>897</v>
      </c>
    </row>
    <row r="170" spans="2:5" x14ac:dyDescent="0.35">
      <c r="B170" t="s">
        <v>166</v>
      </c>
      <c r="C170">
        <v>35</v>
      </c>
      <c r="D170">
        <v>37</v>
      </c>
      <c r="E170">
        <v>72</v>
      </c>
    </row>
    <row r="171" spans="2:5" x14ac:dyDescent="0.35">
      <c r="B171" t="s">
        <v>167</v>
      </c>
      <c r="C171">
        <v>4</v>
      </c>
      <c r="D171">
        <v>7</v>
      </c>
      <c r="E171">
        <v>11</v>
      </c>
    </row>
    <row r="172" spans="2:5" x14ac:dyDescent="0.35">
      <c r="B172" t="s">
        <v>168</v>
      </c>
      <c r="C172">
        <v>5111</v>
      </c>
      <c r="D172">
        <v>4893</v>
      </c>
      <c r="E172">
        <v>10004</v>
      </c>
    </row>
    <row r="173" spans="2:5" x14ac:dyDescent="0.35">
      <c r="B173" t="s">
        <v>169</v>
      </c>
      <c r="C173">
        <v>2437</v>
      </c>
      <c r="D173">
        <v>2523</v>
      </c>
      <c r="E173">
        <v>4960</v>
      </c>
    </row>
    <row r="174" spans="2:5" x14ac:dyDescent="0.35">
      <c r="B174" t="s">
        <v>170</v>
      </c>
      <c r="C174">
        <v>41</v>
      </c>
      <c r="D174">
        <v>41</v>
      </c>
      <c r="E174">
        <v>82</v>
      </c>
    </row>
    <row r="175" spans="2:5" x14ac:dyDescent="0.35">
      <c r="B175" t="s">
        <v>171</v>
      </c>
      <c r="C175">
        <v>7</v>
      </c>
      <c r="D175">
        <v>10</v>
      </c>
      <c r="E175">
        <v>17</v>
      </c>
    </row>
    <row r="176" spans="2:5" x14ac:dyDescent="0.35">
      <c r="B176" t="s">
        <v>172</v>
      </c>
      <c r="C176">
        <v>13</v>
      </c>
      <c r="D176">
        <v>19</v>
      </c>
      <c r="E176">
        <v>32</v>
      </c>
    </row>
    <row r="177" spans="2:5" x14ac:dyDescent="0.35">
      <c r="B177" t="s">
        <v>173</v>
      </c>
      <c r="C177">
        <v>100</v>
      </c>
      <c r="D177">
        <v>110</v>
      </c>
      <c r="E177">
        <v>210</v>
      </c>
    </row>
    <row r="178" spans="2:5" x14ac:dyDescent="0.35">
      <c r="B178" t="s">
        <v>174</v>
      </c>
      <c r="C178">
        <v>34</v>
      </c>
      <c r="D178">
        <v>32</v>
      </c>
      <c r="E178">
        <v>66</v>
      </c>
    </row>
    <row r="179" spans="2:5" x14ac:dyDescent="0.35">
      <c r="B179" t="s">
        <v>175</v>
      </c>
      <c r="C179">
        <v>219</v>
      </c>
      <c r="D179">
        <v>234</v>
      </c>
      <c r="E179">
        <v>453</v>
      </c>
    </row>
    <row r="180" spans="2:5" x14ac:dyDescent="0.35">
      <c r="B180" t="s">
        <v>176</v>
      </c>
      <c r="C180">
        <v>133</v>
      </c>
      <c r="D180">
        <v>131</v>
      </c>
      <c r="E180">
        <v>264</v>
      </c>
    </row>
    <row r="181" spans="2:5" x14ac:dyDescent="0.35">
      <c r="B181" t="s">
        <v>177</v>
      </c>
      <c r="C181">
        <v>1103</v>
      </c>
      <c r="D181">
        <v>1123</v>
      </c>
      <c r="E181">
        <v>2226</v>
      </c>
    </row>
    <row r="182" spans="2:5" x14ac:dyDescent="0.35">
      <c r="B182" t="s">
        <v>178</v>
      </c>
      <c r="C182">
        <v>530</v>
      </c>
      <c r="D182">
        <v>487</v>
      </c>
      <c r="E182">
        <v>1017</v>
      </c>
    </row>
    <row r="183" spans="2:5" x14ac:dyDescent="0.35">
      <c r="B183" t="s">
        <v>179</v>
      </c>
      <c r="C183">
        <v>281</v>
      </c>
      <c r="D183">
        <v>257</v>
      </c>
      <c r="E183">
        <v>538</v>
      </c>
    </row>
    <row r="184" spans="2:5" x14ac:dyDescent="0.35">
      <c r="B184" t="s">
        <v>180</v>
      </c>
      <c r="C184">
        <v>58</v>
      </c>
      <c r="D184">
        <v>64</v>
      </c>
      <c r="E184">
        <v>122</v>
      </c>
    </row>
    <row r="185" spans="2:5" x14ac:dyDescent="0.35">
      <c r="B185" t="s">
        <v>181</v>
      </c>
      <c r="C185">
        <v>21</v>
      </c>
      <c r="D185">
        <v>15</v>
      </c>
      <c r="E185">
        <v>36</v>
      </c>
    </row>
    <row r="186" spans="2:5" x14ac:dyDescent="0.35">
      <c r="B186" t="s">
        <v>182</v>
      </c>
      <c r="C186">
        <v>4</v>
      </c>
      <c r="D186">
        <v>8</v>
      </c>
      <c r="E186">
        <v>12</v>
      </c>
    </row>
    <row r="187" spans="2:5" x14ac:dyDescent="0.35">
      <c r="B187" t="s">
        <v>183</v>
      </c>
      <c r="C187">
        <v>13</v>
      </c>
      <c r="D187">
        <v>21</v>
      </c>
      <c r="E187">
        <v>34</v>
      </c>
    </row>
    <row r="188" spans="2:5" x14ac:dyDescent="0.35">
      <c r="B188" t="s">
        <v>184</v>
      </c>
      <c r="C188">
        <v>8</v>
      </c>
      <c r="D188">
        <v>12</v>
      </c>
      <c r="E188">
        <v>20</v>
      </c>
    </row>
    <row r="189" spans="2:5" x14ac:dyDescent="0.35">
      <c r="B189" t="s">
        <v>185</v>
      </c>
      <c r="C189">
        <v>166</v>
      </c>
      <c r="D189">
        <v>170</v>
      </c>
      <c r="E189">
        <v>336</v>
      </c>
    </row>
    <row r="190" spans="2:5" x14ac:dyDescent="0.35">
      <c r="B190" t="s">
        <v>186</v>
      </c>
      <c r="C190">
        <v>58</v>
      </c>
      <c r="D190">
        <v>48</v>
      </c>
      <c r="E190">
        <v>106</v>
      </c>
    </row>
    <row r="191" spans="2:5" x14ac:dyDescent="0.35">
      <c r="B191" t="s">
        <v>187</v>
      </c>
      <c r="C191">
        <v>212</v>
      </c>
      <c r="D191">
        <v>222</v>
      </c>
      <c r="E191">
        <v>434</v>
      </c>
    </row>
    <row r="192" spans="2:5" x14ac:dyDescent="0.35">
      <c r="B192" t="s">
        <v>188</v>
      </c>
      <c r="C192">
        <v>63</v>
      </c>
      <c r="D192">
        <v>57</v>
      </c>
      <c r="E192">
        <v>120</v>
      </c>
    </row>
    <row r="193" spans="2:5" x14ac:dyDescent="0.35">
      <c r="B193" t="s">
        <v>189</v>
      </c>
      <c r="C193">
        <v>453</v>
      </c>
      <c r="D193">
        <v>507</v>
      </c>
      <c r="E193">
        <v>960</v>
      </c>
    </row>
    <row r="194" spans="2:5" x14ac:dyDescent="0.35">
      <c r="B194" t="s">
        <v>190</v>
      </c>
      <c r="C194">
        <v>134</v>
      </c>
      <c r="D194">
        <v>135</v>
      </c>
      <c r="E194">
        <v>269</v>
      </c>
    </row>
    <row r="195" spans="2:5" x14ac:dyDescent="0.35">
      <c r="B195" t="s">
        <v>191</v>
      </c>
      <c r="C195">
        <v>76</v>
      </c>
      <c r="D195">
        <v>64</v>
      </c>
      <c r="E195">
        <v>140</v>
      </c>
    </row>
    <row r="196" spans="2:5" x14ac:dyDescent="0.35">
      <c r="B196" t="s">
        <v>192</v>
      </c>
      <c r="C196">
        <v>41</v>
      </c>
      <c r="D196">
        <v>40</v>
      </c>
      <c r="E196">
        <v>81</v>
      </c>
    </row>
    <row r="197" spans="2:5" x14ac:dyDescent="0.35">
      <c r="B197" t="s">
        <v>193</v>
      </c>
      <c r="C197">
        <v>182</v>
      </c>
      <c r="D197">
        <v>163</v>
      </c>
      <c r="E197">
        <v>345</v>
      </c>
    </row>
    <row r="198" spans="2:5" x14ac:dyDescent="0.35">
      <c r="B198" t="s">
        <v>194</v>
      </c>
      <c r="C198">
        <v>152</v>
      </c>
      <c r="D198">
        <v>141</v>
      </c>
      <c r="E198">
        <v>293</v>
      </c>
    </row>
    <row r="199" spans="2:5" x14ac:dyDescent="0.35">
      <c r="B199" t="s">
        <v>195</v>
      </c>
      <c r="C199">
        <v>309</v>
      </c>
      <c r="D199">
        <v>304</v>
      </c>
      <c r="E199">
        <v>613</v>
      </c>
    </row>
    <row r="200" spans="2:5" x14ac:dyDescent="0.35">
      <c r="B200" t="s">
        <v>196</v>
      </c>
      <c r="C200">
        <v>185</v>
      </c>
      <c r="D200">
        <v>167</v>
      </c>
      <c r="E200">
        <v>352</v>
      </c>
    </row>
    <row r="201" spans="2:5" x14ac:dyDescent="0.35">
      <c r="B201" t="s">
        <v>197</v>
      </c>
      <c r="C201">
        <v>5129</v>
      </c>
      <c r="D201">
        <v>5075</v>
      </c>
      <c r="E201">
        <v>10204</v>
      </c>
    </row>
    <row r="202" spans="2:5" x14ac:dyDescent="0.35">
      <c r="B202" t="s">
        <v>198</v>
      </c>
      <c r="C202">
        <v>4138</v>
      </c>
      <c r="D202">
        <v>3904</v>
      </c>
      <c r="E202">
        <v>8042</v>
      </c>
    </row>
    <row r="203" spans="2:5" x14ac:dyDescent="0.35">
      <c r="B203" t="s">
        <v>199</v>
      </c>
      <c r="C203">
        <v>1419</v>
      </c>
      <c r="D203">
        <v>1490</v>
      </c>
      <c r="E203">
        <v>2909</v>
      </c>
    </row>
    <row r="204" spans="2:5" x14ac:dyDescent="0.35">
      <c r="B204" t="s">
        <v>200</v>
      </c>
      <c r="C204">
        <v>531</v>
      </c>
      <c r="D204">
        <v>485</v>
      </c>
      <c r="E204">
        <v>1016</v>
      </c>
    </row>
    <row r="205" spans="2:5" x14ac:dyDescent="0.35">
      <c r="B205" t="s">
        <v>201</v>
      </c>
      <c r="C205">
        <v>88</v>
      </c>
      <c r="D205">
        <v>80</v>
      </c>
      <c r="E205">
        <v>168</v>
      </c>
    </row>
    <row r="206" spans="2:5" x14ac:dyDescent="0.35">
      <c r="B206" t="s">
        <v>202</v>
      </c>
      <c r="C206">
        <v>296</v>
      </c>
      <c r="D206">
        <v>305</v>
      </c>
      <c r="E206">
        <v>601</v>
      </c>
    </row>
    <row r="207" spans="2:5" x14ac:dyDescent="0.35">
      <c r="B207" t="s">
        <v>203</v>
      </c>
      <c r="C207">
        <v>29</v>
      </c>
      <c r="D207">
        <v>41</v>
      </c>
      <c r="E207">
        <v>70</v>
      </c>
    </row>
    <row r="208" spans="2:5" x14ac:dyDescent="0.35">
      <c r="B208" t="s">
        <v>204</v>
      </c>
      <c r="C208">
        <v>119</v>
      </c>
      <c r="D208">
        <v>120</v>
      </c>
      <c r="E208">
        <v>239</v>
      </c>
    </row>
    <row r="209" spans="2:5" x14ac:dyDescent="0.35">
      <c r="B209" t="s">
        <v>205</v>
      </c>
      <c r="C209">
        <v>539</v>
      </c>
      <c r="D209">
        <v>544</v>
      </c>
      <c r="E209">
        <v>1083</v>
      </c>
    </row>
    <row r="210" spans="2:5" x14ac:dyDescent="0.35">
      <c r="B210" t="s">
        <v>206</v>
      </c>
      <c r="C210">
        <v>12</v>
      </c>
      <c r="D210">
        <v>11</v>
      </c>
      <c r="E210">
        <v>23</v>
      </c>
    </row>
    <row r="211" spans="2:5" x14ac:dyDescent="0.35">
      <c r="B211" t="s">
        <v>207</v>
      </c>
      <c r="C211">
        <v>208</v>
      </c>
      <c r="D211">
        <v>204</v>
      </c>
      <c r="E211">
        <v>412</v>
      </c>
    </row>
    <row r="212" spans="2:5" x14ac:dyDescent="0.35">
      <c r="B212" t="s">
        <v>208</v>
      </c>
      <c r="C212">
        <v>24</v>
      </c>
      <c r="D212">
        <v>27</v>
      </c>
      <c r="E212">
        <v>51</v>
      </c>
    </row>
    <row r="213" spans="2:5" x14ac:dyDescent="0.35">
      <c r="B213" t="s">
        <v>209</v>
      </c>
      <c r="C213">
        <v>150</v>
      </c>
      <c r="D213">
        <v>124</v>
      </c>
      <c r="E213">
        <v>274</v>
      </c>
    </row>
    <row r="214" spans="2:5" x14ac:dyDescent="0.35">
      <c r="B214" t="s">
        <v>210</v>
      </c>
      <c r="C214">
        <v>1307</v>
      </c>
      <c r="D214">
        <v>1242</v>
      </c>
      <c r="E214">
        <v>2549</v>
      </c>
    </row>
    <row r="215" spans="2:5" x14ac:dyDescent="0.35">
      <c r="B215" t="s">
        <v>211</v>
      </c>
      <c r="C215">
        <v>386</v>
      </c>
      <c r="D215">
        <v>368</v>
      </c>
      <c r="E215">
        <v>754</v>
      </c>
    </row>
    <row r="216" spans="2:5" x14ac:dyDescent="0.35">
      <c r="B216" t="s">
        <v>212</v>
      </c>
      <c r="C216">
        <v>156</v>
      </c>
      <c r="D216">
        <v>147</v>
      </c>
      <c r="E216">
        <v>303</v>
      </c>
    </row>
    <row r="217" spans="2:5" x14ac:dyDescent="0.35">
      <c r="B217" t="s">
        <v>213</v>
      </c>
      <c r="C217">
        <v>37</v>
      </c>
      <c r="D217">
        <v>39</v>
      </c>
      <c r="E217">
        <v>76</v>
      </c>
    </row>
    <row r="218" spans="2:5" x14ac:dyDescent="0.35">
      <c r="B218" t="s">
        <v>214</v>
      </c>
      <c r="C218">
        <v>28</v>
      </c>
      <c r="D218">
        <v>31</v>
      </c>
      <c r="E218">
        <v>59</v>
      </c>
    </row>
    <row r="219" spans="2:5" x14ac:dyDescent="0.35">
      <c r="B219" t="s">
        <v>215</v>
      </c>
      <c r="C219">
        <v>764</v>
      </c>
      <c r="D219">
        <v>745</v>
      </c>
      <c r="E219">
        <v>1509</v>
      </c>
    </row>
    <row r="220" spans="2:5" x14ac:dyDescent="0.35">
      <c r="B220" t="s">
        <v>216</v>
      </c>
      <c r="C220">
        <v>429</v>
      </c>
      <c r="D220">
        <v>435</v>
      </c>
      <c r="E220">
        <v>864</v>
      </c>
    </row>
    <row r="221" spans="2:5" x14ac:dyDescent="0.35">
      <c r="B221" t="s">
        <v>217</v>
      </c>
      <c r="C221">
        <v>94</v>
      </c>
      <c r="D221">
        <v>93</v>
      </c>
      <c r="E221">
        <v>187</v>
      </c>
    </row>
    <row r="222" spans="2:5" x14ac:dyDescent="0.35">
      <c r="B222" t="s">
        <v>218</v>
      </c>
      <c r="C222">
        <v>3</v>
      </c>
      <c r="D222">
        <v>5</v>
      </c>
      <c r="E222">
        <v>8</v>
      </c>
    </row>
    <row r="223" spans="2:5" x14ac:dyDescent="0.35">
      <c r="B223" t="s">
        <v>219</v>
      </c>
      <c r="C223">
        <v>44</v>
      </c>
      <c r="D223">
        <v>40</v>
      </c>
      <c r="E223">
        <v>84</v>
      </c>
    </row>
    <row r="224" spans="2:5" x14ac:dyDescent="0.35">
      <c r="B224" t="s">
        <v>220</v>
      </c>
      <c r="C224">
        <v>65</v>
      </c>
      <c r="D224">
        <v>62</v>
      </c>
      <c r="E224">
        <v>127</v>
      </c>
    </row>
    <row r="225" spans="2:5" x14ac:dyDescent="0.35">
      <c r="B225" t="s">
        <v>221</v>
      </c>
      <c r="C225">
        <v>76</v>
      </c>
      <c r="D225">
        <v>79</v>
      </c>
      <c r="E225">
        <v>155</v>
      </c>
    </row>
    <row r="226" spans="2:5" x14ac:dyDescent="0.35">
      <c r="B226" t="s">
        <v>222</v>
      </c>
      <c r="C226">
        <v>15</v>
      </c>
      <c r="D226">
        <v>9</v>
      </c>
      <c r="E226">
        <v>24</v>
      </c>
    </row>
    <row r="227" spans="2:5" x14ac:dyDescent="0.35">
      <c r="B227" t="s">
        <v>223</v>
      </c>
      <c r="C227">
        <v>486</v>
      </c>
      <c r="D227">
        <v>484</v>
      </c>
      <c r="E227">
        <v>970</v>
      </c>
    </row>
    <row r="228" spans="2:5" x14ac:dyDescent="0.35">
      <c r="B228" t="s">
        <v>224</v>
      </c>
      <c r="C228">
        <v>34</v>
      </c>
      <c r="D228">
        <v>36</v>
      </c>
      <c r="E228">
        <v>70</v>
      </c>
    </row>
    <row r="229" spans="2:5" x14ac:dyDescent="0.35">
      <c r="B229" t="s">
        <v>225</v>
      </c>
      <c r="C229">
        <v>47</v>
      </c>
      <c r="D229">
        <v>42</v>
      </c>
      <c r="E229">
        <v>89</v>
      </c>
    </row>
    <row r="230" spans="2:5" x14ac:dyDescent="0.35">
      <c r="B230" t="s">
        <v>226</v>
      </c>
      <c r="C230">
        <v>336</v>
      </c>
      <c r="D230">
        <v>336</v>
      </c>
      <c r="E230">
        <v>672</v>
      </c>
    </row>
    <row r="231" spans="2:5" x14ac:dyDescent="0.35">
      <c r="B231" t="s">
        <v>227</v>
      </c>
      <c r="C231">
        <v>126</v>
      </c>
      <c r="D231">
        <v>150</v>
      </c>
      <c r="E231">
        <v>276</v>
      </c>
    </row>
    <row r="232" spans="2:5" x14ac:dyDescent="0.35">
      <c r="B232" t="s">
        <v>228</v>
      </c>
      <c r="C232">
        <v>95</v>
      </c>
      <c r="D232">
        <v>98</v>
      </c>
      <c r="E232">
        <v>193</v>
      </c>
    </row>
    <row r="233" spans="2:5" x14ac:dyDescent="0.35">
      <c r="B233" t="s">
        <v>229</v>
      </c>
      <c r="C233">
        <v>39</v>
      </c>
      <c r="D233">
        <v>32</v>
      </c>
      <c r="E233">
        <v>71</v>
      </c>
    </row>
    <row r="234" spans="2:5" x14ac:dyDescent="0.35">
      <c r="B234" t="s">
        <v>230</v>
      </c>
      <c r="C234">
        <v>38</v>
      </c>
      <c r="D234">
        <v>38</v>
      </c>
      <c r="E234">
        <v>76</v>
      </c>
    </row>
    <row r="235" spans="2:5" x14ac:dyDescent="0.35">
      <c r="B235" t="s">
        <v>231</v>
      </c>
      <c r="C235">
        <v>11</v>
      </c>
      <c r="D235">
        <v>9</v>
      </c>
      <c r="E235">
        <v>20</v>
      </c>
    </row>
    <row r="236" spans="2:5" x14ac:dyDescent="0.35">
      <c r="B236" t="s">
        <v>232</v>
      </c>
      <c r="C236">
        <v>155</v>
      </c>
      <c r="D236">
        <v>155</v>
      </c>
      <c r="E236">
        <v>310</v>
      </c>
    </row>
    <row r="237" spans="2:5" x14ac:dyDescent="0.35">
      <c r="B237" t="s">
        <v>233</v>
      </c>
      <c r="C237">
        <v>71</v>
      </c>
      <c r="D237">
        <v>60</v>
      </c>
      <c r="E237">
        <v>131</v>
      </c>
    </row>
    <row r="238" spans="2:5" x14ac:dyDescent="0.35">
      <c r="B238" s="97" t="s">
        <v>234</v>
      </c>
      <c r="C238" s="97">
        <v>0</v>
      </c>
      <c r="D238" s="97">
        <v>0</v>
      </c>
      <c r="E238" s="97">
        <v>0</v>
      </c>
    </row>
    <row r="239" spans="2:5" x14ac:dyDescent="0.35">
      <c r="B239" t="s">
        <v>235</v>
      </c>
      <c r="C239">
        <v>416</v>
      </c>
      <c r="D239">
        <v>360</v>
      </c>
      <c r="E239">
        <v>776</v>
      </c>
    </row>
    <row r="240" spans="2:5" x14ac:dyDescent="0.35">
      <c r="B240" t="s">
        <v>236</v>
      </c>
      <c r="C240">
        <v>181</v>
      </c>
      <c r="D240">
        <v>162</v>
      </c>
      <c r="E240">
        <v>343</v>
      </c>
    </row>
    <row r="241" spans="2:5" x14ac:dyDescent="0.35">
      <c r="B241" t="s">
        <v>237</v>
      </c>
      <c r="C241">
        <v>21</v>
      </c>
      <c r="D241">
        <v>17</v>
      </c>
      <c r="E241">
        <v>38</v>
      </c>
    </row>
    <row r="242" spans="2:5" x14ac:dyDescent="0.35">
      <c r="B242" t="s">
        <v>238</v>
      </c>
      <c r="C242">
        <v>13</v>
      </c>
      <c r="D242">
        <v>12</v>
      </c>
      <c r="E242">
        <v>25</v>
      </c>
    </row>
    <row r="243" spans="2:5" x14ac:dyDescent="0.35">
      <c r="B243" t="s">
        <v>239</v>
      </c>
      <c r="C243">
        <v>17</v>
      </c>
      <c r="D243">
        <v>17</v>
      </c>
      <c r="E243">
        <v>34</v>
      </c>
    </row>
    <row r="244" spans="2:5" x14ac:dyDescent="0.35">
      <c r="B244" t="s">
        <v>240</v>
      </c>
      <c r="C244">
        <v>19</v>
      </c>
      <c r="D244">
        <v>31</v>
      </c>
      <c r="E244">
        <v>50</v>
      </c>
    </row>
    <row r="245" spans="2:5" x14ac:dyDescent="0.35">
      <c r="B245" t="s">
        <v>241</v>
      </c>
      <c r="C245">
        <v>26</v>
      </c>
      <c r="D245">
        <v>26</v>
      </c>
      <c r="E245">
        <v>52</v>
      </c>
    </row>
    <row r="246" spans="2:5" x14ac:dyDescent="0.35">
      <c r="B246" t="s">
        <v>242</v>
      </c>
      <c r="C246">
        <v>162</v>
      </c>
      <c r="D246">
        <v>157</v>
      </c>
      <c r="E246">
        <v>319</v>
      </c>
    </row>
    <row r="247" spans="2:5" x14ac:dyDescent="0.35">
      <c r="B247" t="s">
        <v>243</v>
      </c>
      <c r="C247">
        <v>2476</v>
      </c>
      <c r="D247">
        <v>2634</v>
      </c>
      <c r="E247">
        <v>5110</v>
      </c>
    </row>
    <row r="248" spans="2:5" x14ac:dyDescent="0.35">
      <c r="B248" t="s">
        <v>244</v>
      </c>
      <c r="C248">
        <v>629</v>
      </c>
      <c r="D248">
        <v>621</v>
      </c>
      <c r="E248">
        <v>1250</v>
      </c>
    </row>
    <row r="249" spans="2:5" x14ac:dyDescent="0.35">
      <c r="B249" t="s">
        <v>245</v>
      </c>
      <c r="C249">
        <v>351</v>
      </c>
      <c r="D249">
        <v>368</v>
      </c>
      <c r="E249">
        <v>719</v>
      </c>
    </row>
    <row r="250" spans="2:5" x14ac:dyDescent="0.35">
      <c r="B250" t="s">
        <v>246</v>
      </c>
      <c r="C250">
        <v>1967</v>
      </c>
      <c r="D250">
        <v>1598</v>
      </c>
      <c r="E250">
        <v>3565</v>
      </c>
    </row>
    <row r="251" spans="2:5" x14ac:dyDescent="0.35">
      <c r="B251" t="s">
        <v>247</v>
      </c>
      <c r="C251">
        <v>243</v>
      </c>
      <c r="D251">
        <v>255</v>
      </c>
      <c r="E251">
        <v>498</v>
      </c>
    </row>
    <row r="252" spans="2:5" x14ac:dyDescent="0.35">
      <c r="B252" t="s">
        <v>248</v>
      </c>
      <c r="C252">
        <v>319</v>
      </c>
      <c r="D252">
        <v>312</v>
      </c>
      <c r="E252">
        <v>631</v>
      </c>
    </row>
    <row r="253" spans="2:5" x14ac:dyDescent="0.35">
      <c r="B253" t="s">
        <v>249</v>
      </c>
      <c r="C253">
        <v>228</v>
      </c>
      <c r="D253">
        <v>256</v>
      </c>
      <c r="E253">
        <v>484</v>
      </c>
    </row>
    <row r="254" spans="2:5" x14ac:dyDescent="0.35">
      <c r="B254" t="s">
        <v>250</v>
      </c>
      <c r="C254">
        <v>722</v>
      </c>
      <c r="D254">
        <v>709</v>
      </c>
      <c r="E254">
        <v>1431</v>
      </c>
    </row>
    <row r="255" spans="2:5" x14ac:dyDescent="0.35">
      <c r="B255" t="s">
        <v>251</v>
      </c>
      <c r="C255">
        <v>825</v>
      </c>
      <c r="D255">
        <v>921</v>
      </c>
      <c r="E255">
        <v>1746</v>
      </c>
    </row>
    <row r="256" spans="2:5" x14ac:dyDescent="0.35">
      <c r="B256" t="s">
        <v>252</v>
      </c>
      <c r="C256">
        <v>361</v>
      </c>
      <c r="D256">
        <v>363</v>
      </c>
      <c r="E256">
        <v>724</v>
      </c>
    </row>
    <row r="257" spans="2:5" x14ac:dyDescent="0.35">
      <c r="B257" t="s">
        <v>253</v>
      </c>
      <c r="C257">
        <v>87</v>
      </c>
      <c r="D257">
        <v>83</v>
      </c>
      <c r="E257">
        <v>170</v>
      </c>
    </row>
    <row r="258" spans="2:5" x14ac:dyDescent="0.35">
      <c r="B258" t="s">
        <v>254</v>
      </c>
      <c r="C258">
        <v>40</v>
      </c>
      <c r="D258">
        <v>42</v>
      </c>
      <c r="E258">
        <v>82</v>
      </c>
    </row>
    <row r="259" spans="2:5" x14ac:dyDescent="0.35">
      <c r="B259" t="s">
        <v>255</v>
      </c>
      <c r="C259">
        <v>5</v>
      </c>
      <c r="D259">
        <v>9</v>
      </c>
      <c r="E259">
        <v>14</v>
      </c>
    </row>
    <row r="260" spans="2:5" x14ac:dyDescent="0.35">
      <c r="B260" t="s">
        <v>256</v>
      </c>
      <c r="C260">
        <v>179</v>
      </c>
      <c r="D260">
        <v>193</v>
      </c>
      <c r="E260">
        <v>372</v>
      </c>
    </row>
    <row r="261" spans="2:5" x14ac:dyDescent="0.35">
      <c r="B261" t="s">
        <v>257</v>
      </c>
      <c r="C261">
        <v>94</v>
      </c>
      <c r="D261">
        <v>85</v>
      </c>
      <c r="E261">
        <v>179</v>
      </c>
    </row>
    <row r="262" spans="2:5" x14ac:dyDescent="0.35">
      <c r="B262" t="s">
        <v>258</v>
      </c>
      <c r="C262">
        <v>69</v>
      </c>
      <c r="D262">
        <v>73</v>
      </c>
      <c r="E262">
        <v>142</v>
      </c>
    </row>
    <row r="263" spans="2:5" x14ac:dyDescent="0.35">
      <c r="B263" t="s">
        <v>259</v>
      </c>
      <c r="C263">
        <v>73</v>
      </c>
      <c r="D263">
        <v>73</v>
      </c>
      <c r="E263">
        <v>146</v>
      </c>
    </row>
    <row r="264" spans="2:5" x14ac:dyDescent="0.35">
      <c r="B264" t="s">
        <v>260</v>
      </c>
      <c r="C264">
        <v>33</v>
      </c>
      <c r="D264">
        <v>35</v>
      </c>
      <c r="E264">
        <v>68</v>
      </c>
    </row>
    <row r="265" spans="2:5" x14ac:dyDescent="0.35">
      <c r="B265" t="s">
        <v>261</v>
      </c>
      <c r="C265">
        <v>129</v>
      </c>
      <c r="D265">
        <v>174</v>
      </c>
      <c r="E265">
        <v>303</v>
      </c>
    </row>
    <row r="266" spans="2:5" x14ac:dyDescent="0.35">
      <c r="B266" t="s">
        <v>262</v>
      </c>
      <c r="C266">
        <v>543</v>
      </c>
      <c r="D266">
        <v>552</v>
      </c>
      <c r="E266">
        <v>1095</v>
      </c>
    </row>
    <row r="267" spans="2:5" x14ac:dyDescent="0.35">
      <c r="B267" t="s">
        <v>263</v>
      </c>
      <c r="C267">
        <v>275</v>
      </c>
      <c r="D267">
        <v>268</v>
      </c>
      <c r="E267">
        <v>543</v>
      </c>
    </row>
    <row r="268" spans="2:5" x14ac:dyDescent="0.35">
      <c r="B268" t="s">
        <v>264</v>
      </c>
      <c r="C268">
        <v>196</v>
      </c>
      <c r="D268">
        <v>192</v>
      </c>
      <c r="E268">
        <v>388</v>
      </c>
    </row>
    <row r="269" spans="2:5" x14ac:dyDescent="0.35">
      <c r="B269" t="s">
        <v>265</v>
      </c>
      <c r="C269">
        <v>77</v>
      </c>
      <c r="D269">
        <v>81</v>
      </c>
      <c r="E269">
        <v>158</v>
      </c>
    </row>
    <row r="270" spans="2:5" x14ac:dyDescent="0.35">
      <c r="B270" t="s">
        <v>266</v>
      </c>
      <c r="C270">
        <v>453</v>
      </c>
      <c r="D270">
        <v>433</v>
      </c>
      <c r="E270">
        <v>886</v>
      </c>
    </row>
    <row r="271" spans="2:5" x14ac:dyDescent="0.35">
      <c r="B271" t="s">
        <v>267</v>
      </c>
      <c r="C271">
        <v>200</v>
      </c>
      <c r="D271">
        <v>209</v>
      </c>
      <c r="E271">
        <v>409</v>
      </c>
    </row>
    <row r="272" spans="2:5" x14ac:dyDescent="0.35">
      <c r="B272" t="s">
        <v>268</v>
      </c>
      <c r="C272">
        <v>93</v>
      </c>
      <c r="D272">
        <v>83</v>
      </c>
      <c r="E272">
        <v>176</v>
      </c>
    </row>
    <row r="273" spans="2:5" x14ac:dyDescent="0.35">
      <c r="B273" t="s">
        <v>269</v>
      </c>
      <c r="C273">
        <v>49</v>
      </c>
      <c r="D273">
        <v>47</v>
      </c>
      <c r="E273">
        <v>96</v>
      </c>
    </row>
    <row r="274" spans="2:5" x14ac:dyDescent="0.35">
      <c r="B274" t="s">
        <v>270</v>
      </c>
      <c r="C274">
        <v>180</v>
      </c>
      <c r="D274">
        <v>171</v>
      </c>
      <c r="E274">
        <v>351</v>
      </c>
    </row>
    <row r="275" spans="2:5" x14ac:dyDescent="0.35">
      <c r="B275" t="s">
        <v>271</v>
      </c>
      <c r="C275">
        <v>50</v>
      </c>
      <c r="D275">
        <v>43</v>
      </c>
      <c r="E275">
        <v>93</v>
      </c>
    </row>
    <row r="276" spans="2:5" x14ac:dyDescent="0.35">
      <c r="B276" t="s">
        <v>272</v>
      </c>
      <c r="C276">
        <v>40</v>
      </c>
      <c r="D276">
        <v>35</v>
      </c>
      <c r="E276">
        <v>75</v>
      </c>
    </row>
    <row r="277" spans="2:5" x14ac:dyDescent="0.35">
      <c r="B277" t="s">
        <v>273</v>
      </c>
      <c r="C277">
        <v>10</v>
      </c>
      <c r="D277">
        <v>7</v>
      </c>
      <c r="E277">
        <v>17</v>
      </c>
    </row>
    <row r="278" spans="2:5" x14ac:dyDescent="0.35">
      <c r="B278" t="s">
        <v>274</v>
      </c>
      <c r="C278">
        <v>192</v>
      </c>
      <c r="D278">
        <v>187</v>
      </c>
      <c r="E278">
        <v>379</v>
      </c>
    </row>
    <row r="279" spans="2:5" x14ac:dyDescent="0.35">
      <c r="B279" t="s">
        <v>275</v>
      </c>
      <c r="C279">
        <v>104</v>
      </c>
      <c r="D279">
        <v>99</v>
      </c>
      <c r="E279">
        <v>203</v>
      </c>
    </row>
    <row r="280" spans="2:5" x14ac:dyDescent="0.35">
      <c r="B280" t="s">
        <v>276</v>
      </c>
      <c r="C280">
        <v>354</v>
      </c>
      <c r="D280">
        <v>366</v>
      </c>
      <c r="E280">
        <v>720</v>
      </c>
    </row>
    <row r="281" spans="2:5" x14ac:dyDescent="0.35">
      <c r="B281" t="s">
        <v>277</v>
      </c>
      <c r="C281">
        <v>51</v>
      </c>
      <c r="D281">
        <v>57</v>
      </c>
      <c r="E281">
        <v>108</v>
      </c>
    </row>
    <row r="282" spans="2:5" x14ac:dyDescent="0.35">
      <c r="B282" t="s">
        <v>278</v>
      </c>
      <c r="C282">
        <v>327</v>
      </c>
      <c r="D282">
        <v>303</v>
      </c>
      <c r="E282">
        <v>630</v>
      </c>
    </row>
    <row r="283" spans="2:5" x14ac:dyDescent="0.35">
      <c r="B283" t="s">
        <v>279</v>
      </c>
      <c r="C283">
        <v>157</v>
      </c>
      <c r="D283">
        <v>150</v>
      </c>
      <c r="E283">
        <v>307</v>
      </c>
    </row>
    <row r="284" spans="2:5" x14ac:dyDescent="0.35">
      <c r="B284" t="s">
        <v>280</v>
      </c>
      <c r="C284">
        <v>84</v>
      </c>
      <c r="D284">
        <v>71</v>
      </c>
      <c r="E284">
        <v>155</v>
      </c>
    </row>
    <row r="285" spans="2:5" x14ac:dyDescent="0.35">
      <c r="B285" t="s">
        <v>281</v>
      </c>
      <c r="C285">
        <v>400</v>
      </c>
      <c r="D285">
        <v>415</v>
      </c>
      <c r="E285">
        <v>815</v>
      </c>
    </row>
    <row r="286" spans="2:5" x14ac:dyDescent="0.35">
      <c r="B286" t="s">
        <v>282</v>
      </c>
      <c r="C286">
        <v>304</v>
      </c>
      <c r="D286">
        <v>338</v>
      </c>
      <c r="E286">
        <v>642</v>
      </c>
    </row>
    <row r="287" spans="2:5" x14ac:dyDescent="0.35">
      <c r="B287" t="s">
        <v>283</v>
      </c>
      <c r="C287">
        <v>185</v>
      </c>
      <c r="D287">
        <v>174</v>
      </c>
      <c r="E287">
        <v>359</v>
      </c>
    </row>
    <row r="288" spans="2:5" x14ac:dyDescent="0.35">
      <c r="B288" t="s">
        <v>284</v>
      </c>
      <c r="C288">
        <v>27</v>
      </c>
      <c r="D288">
        <v>26</v>
      </c>
      <c r="E288">
        <v>53</v>
      </c>
    </row>
    <row r="289" spans="2:5" x14ac:dyDescent="0.35">
      <c r="B289" t="s">
        <v>285</v>
      </c>
      <c r="C289">
        <v>48</v>
      </c>
      <c r="D289">
        <v>46</v>
      </c>
      <c r="E289">
        <v>94</v>
      </c>
    </row>
    <row r="290" spans="2:5" x14ac:dyDescent="0.35">
      <c r="B290" t="s">
        <v>286</v>
      </c>
      <c r="C290">
        <v>95</v>
      </c>
      <c r="D290">
        <v>95</v>
      </c>
      <c r="E290">
        <v>190</v>
      </c>
    </row>
    <row r="291" spans="2:5" x14ac:dyDescent="0.35">
      <c r="B291" t="s">
        <v>287</v>
      </c>
      <c r="C291">
        <v>64</v>
      </c>
      <c r="D291">
        <v>48</v>
      </c>
      <c r="E291">
        <v>112</v>
      </c>
    </row>
    <row r="292" spans="2:5" x14ac:dyDescent="0.35">
      <c r="B292" t="s">
        <v>288</v>
      </c>
      <c r="C292">
        <v>196</v>
      </c>
      <c r="D292">
        <v>172</v>
      </c>
      <c r="E292">
        <v>368</v>
      </c>
    </row>
    <row r="293" spans="2:5" x14ac:dyDescent="0.35">
      <c r="B293" t="s">
        <v>289</v>
      </c>
      <c r="C293">
        <v>54</v>
      </c>
      <c r="D293">
        <v>63</v>
      </c>
      <c r="E293">
        <v>117</v>
      </c>
    </row>
    <row r="294" spans="2:5" x14ac:dyDescent="0.35">
      <c r="B294" t="s">
        <v>290</v>
      </c>
      <c r="C294">
        <v>86</v>
      </c>
      <c r="D294">
        <v>87</v>
      </c>
      <c r="E294">
        <v>173</v>
      </c>
    </row>
    <row r="295" spans="2:5" x14ac:dyDescent="0.35">
      <c r="B295" t="s">
        <v>291</v>
      </c>
      <c r="C295">
        <v>339</v>
      </c>
      <c r="D295">
        <v>331</v>
      </c>
      <c r="E295">
        <v>670</v>
      </c>
    </row>
    <row r="296" spans="2:5" x14ac:dyDescent="0.35">
      <c r="B296" t="s">
        <v>292</v>
      </c>
      <c r="C296">
        <v>2882</v>
      </c>
      <c r="D296">
        <v>2842</v>
      </c>
      <c r="E296">
        <v>5724</v>
      </c>
    </row>
    <row r="297" spans="2:5" x14ac:dyDescent="0.35">
      <c r="B297" t="s">
        <v>293</v>
      </c>
      <c r="C297">
        <v>158</v>
      </c>
      <c r="D297">
        <v>148</v>
      </c>
      <c r="E297">
        <v>306</v>
      </c>
    </row>
    <row r="298" spans="2:5" x14ac:dyDescent="0.35">
      <c r="B298" t="s">
        <v>294</v>
      </c>
      <c r="C298">
        <v>11</v>
      </c>
      <c r="D298">
        <v>13</v>
      </c>
      <c r="E298">
        <v>24</v>
      </c>
    </row>
    <row r="299" spans="2:5" x14ac:dyDescent="0.35">
      <c r="B299" s="97" t="s">
        <v>295</v>
      </c>
      <c r="C299" s="97">
        <v>0</v>
      </c>
      <c r="D299" s="97">
        <v>0</v>
      </c>
      <c r="E299" s="97">
        <v>0</v>
      </c>
    </row>
    <row r="300" spans="2:5" x14ac:dyDescent="0.35">
      <c r="B300" t="s">
        <v>296</v>
      </c>
      <c r="C300">
        <v>210</v>
      </c>
      <c r="D300">
        <v>215</v>
      </c>
      <c r="E300">
        <v>425</v>
      </c>
    </row>
    <row r="301" spans="2:5" x14ac:dyDescent="0.35">
      <c r="B301" t="s">
        <v>297</v>
      </c>
      <c r="C301">
        <v>112</v>
      </c>
      <c r="D301">
        <v>108</v>
      </c>
      <c r="E301">
        <v>220</v>
      </c>
    </row>
    <row r="302" spans="2:5" x14ac:dyDescent="0.35">
      <c r="B302" t="s">
        <v>298</v>
      </c>
      <c r="C302">
        <v>453</v>
      </c>
      <c r="D302">
        <v>421</v>
      </c>
      <c r="E302">
        <v>874</v>
      </c>
    </row>
    <row r="303" spans="2:5" x14ac:dyDescent="0.35">
      <c r="B303" t="s">
        <v>299</v>
      </c>
      <c r="C303">
        <v>231</v>
      </c>
      <c r="D303">
        <v>245</v>
      </c>
      <c r="E303">
        <v>476</v>
      </c>
    </row>
    <row r="304" spans="2:5" x14ac:dyDescent="0.35">
      <c r="B304" t="s">
        <v>300</v>
      </c>
      <c r="C304">
        <v>37</v>
      </c>
      <c r="D304">
        <v>35</v>
      </c>
      <c r="E304">
        <v>72</v>
      </c>
    </row>
    <row r="305" spans="2:5" x14ac:dyDescent="0.35">
      <c r="B305" t="s">
        <v>301</v>
      </c>
      <c r="C305">
        <v>12</v>
      </c>
      <c r="D305">
        <v>19</v>
      </c>
      <c r="E305">
        <v>31</v>
      </c>
    </row>
    <row r="306" spans="2:5" x14ac:dyDescent="0.35">
      <c r="B306" t="s">
        <v>302</v>
      </c>
      <c r="C306">
        <v>12</v>
      </c>
      <c r="D306">
        <v>14</v>
      </c>
      <c r="E306">
        <v>26</v>
      </c>
    </row>
    <row r="307" spans="2:5" x14ac:dyDescent="0.35">
      <c r="B307" t="s">
        <v>303</v>
      </c>
      <c r="C307">
        <v>4</v>
      </c>
      <c r="D307">
        <v>4</v>
      </c>
      <c r="E307">
        <v>8</v>
      </c>
    </row>
    <row r="308" spans="2:5" x14ac:dyDescent="0.35">
      <c r="B308" t="s">
        <v>304</v>
      </c>
      <c r="C308">
        <v>47</v>
      </c>
      <c r="D308">
        <v>48</v>
      </c>
      <c r="E308">
        <v>95</v>
      </c>
    </row>
    <row r="309" spans="2:5" x14ac:dyDescent="0.35">
      <c r="B309" t="s">
        <v>305</v>
      </c>
      <c r="C309">
        <v>12</v>
      </c>
      <c r="D309">
        <v>17</v>
      </c>
      <c r="E309">
        <v>29</v>
      </c>
    </row>
    <row r="310" spans="2:5" x14ac:dyDescent="0.35">
      <c r="B310" t="s">
        <v>306</v>
      </c>
      <c r="C310">
        <v>119</v>
      </c>
      <c r="D310">
        <v>124</v>
      </c>
      <c r="E310">
        <v>243</v>
      </c>
    </row>
    <row r="311" spans="2:5" x14ac:dyDescent="0.35">
      <c r="B311" t="s">
        <v>307</v>
      </c>
      <c r="C311">
        <v>74</v>
      </c>
      <c r="D311">
        <v>73</v>
      </c>
      <c r="E311">
        <v>147</v>
      </c>
    </row>
    <row r="312" spans="2:5" x14ac:dyDescent="0.35">
      <c r="B312" t="s">
        <v>308</v>
      </c>
      <c r="C312">
        <v>289</v>
      </c>
      <c r="D312">
        <v>249</v>
      </c>
      <c r="E312">
        <v>538</v>
      </c>
    </row>
    <row r="313" spans="2:5" x14ac:dyDescent="0.35">
      <c r="B313" t="s">
        <v>309</v>
      </c>
      <c r="C313">
        <v>21</v>
      </c>
      <c r="D313">
        <v>11</v>
      </c>
      <c r="E313">
        <v>32</v>
      </c>
    </row>
    <row r="314" spans="2:5" x14ac:dyDescent="0.35">
      <c r="B314" t="s">
        <v>310</v>
      </c>
      <c r="C314">
        <v>4</v>
      </c>
      <c r="D314">
        <v>7</v>
      </c>
      <c r="E314">
        <v>11</v>
      </c>
    </row>
    <row r="315" spans="2:5" x14ac:dyDescent="0.35">
      <c r="B315" t="s">
        <v>311</v>
      </c>
      <c r="C315">
        <v>8</v>
      </c>
      <c r="D315">
        <v>9</v>
      </c>
      <c r="E315">
        <v>17</v>
      </c>
    </row>
    <row r="316" spans="2:5" x14ac:dyDescent="0.35">
      <c r="B316" t="s">
        <v>312</v>
      </c>
      <c r="C316">
        <v>162</v>
      </c>
      <c r="D316">
        <v>161</v>
      </c>
      <c r="E316">
        <v>323</v>
      </c>
    </row>
    <row r="317" spans="2:5" x14ac:dyDescent="0.35">
      <c r="B317" t="s">
        <v>313</v>
      </c>
      <c r="C317">
        <v>307</v>
      </c>
      <c r="D317">
        <v>286</v>
      </c>
      <c r="E317">
        <v>593</v>
      </c>
    </row>
    <row r="318" spans="2:5" x14ac:dyDescent="0.35">
      <c r="B318" t="s">
        <v>314</v>
      </c>
      <c r="C318">
        <v>109</v>
      </c>
      <c r="D318">
        <v>105</v>
      </c>
      <c r="E318">
        <v>214</v>
      </c>
    </row>
    <row r="319" spans="2:5" x14ac:dyDescent="0.35">
      <c r="B319" t="s">
        <v>315</v>
      </c>
      <c r="C319">
        <v>8</v>
      </c>
      <c r="D319">
        <v>22</v>
      </c>
      <c r="E319">
        <v>30</v>
      </c>
    </row>
    <row r="320" spans="2:5" x14ac:dyDescent="0.35">
      <c r="B320" t="s">
        <v>316</v>
      </c>
      <c r="C320">
        <v>201</v>
      </c>
      <c r="D320">
        <v>192</v>
      </c>
      <c r="E320">
        <v>393</v>
      </c>
    </row>
    <row r="321" spans="2:5" x14ac:dyDescent="0.35">
      <c r="B321" t="s">
        <v>317</v>
      </c>
      <c r="C321">
        <v>109</v>
      </c>
      <c r="D321">
        <v>118</v>
      </c>
      <c r="E321">
        <v>227</v>
      </c>
    </row>
    <row r="322" spans="2:5" x14ac:dyDescent="0.35">
      <c r="B322" t="s">
        <v>318</v>
      </c>
      <c r="C322">
        <v>56</v>
      </c>
      <c r="D322">
        <v>53</v>
      </c>
      <c r="E322">
        <v>109</v>
      </c>
    </row>
    <row r="323" spans="2:5" x14ac:dyDescent="0.35">
      <c r="B323" t="s">
        <v>319</v>
      </c>
      <c r="C323">
        <v>41</v>
      </c>
      <c r="D323">
        <v>38</v>
      </c>
      <c r="E323">
        <v>79</v>
      </c>
    </row>
    <row r="324" spans="2:5" x14ac:dyDescent="0.35">
      <c r="B324" t="s">
        <v>320</v>
      </c>
      <c r="C324">
        <v>7</v>
      </c>
      <c r="D324">
        <v>16</v>
      </c>
      <c r="E324">
        <v>23</v>
      </c>
    </row>
    <row r="325" spans="2:5" x14ac:dyDescent="0.35">
      <c r="B325" t="s">
        <v>321</v>
      </c>
      <c r="C325">
        <v>11</v>
      </c>
      <c r="D325">
        <v>11</v>
      </c>
      <c r="E325">
        <v>22</v>
      </c>
    </row>
    <row r="326" spans="2:5" x14ac:dyDescent="0.35">
      <c r="B326" t="s">
        <v>322</v>
      </c>
      <c r="C326">
        <v>84</v>
      </c>
      <c r="D326">
        <v>77</v>
      </c>
      <c r="E326">
        <v>161</v>
      </c>
    </row>
    <row r="327" spans="2:5" x14ac:dyDescent="0.35">
      <c r="B327" t="s">
        <v>323</v>
      </c>
      <c r="C327">
        <v>123</v>
      </c>
      <c r="D327">
        <v>118</v>
      </c>
      <c r="E327">
        <v>241</v>
      </c>
    </row>
    <row r="328" spans="2:5" x14ac:dyDescent="0.35">
      <c r="B328" t="s">
        <v>324</v>
      </c>
      <c r="C328">
        <v>403</v>
      </c>
      <c r="D328">
        <v>402</v>
      </c>
      <c r="E328">
        <v>805</v>
      </c>
    </row>
    <row r="329" spans="2:5" x14ac:dyDescent="0.35">
      <c r="B329" t="s">
        <v>325</v>
      </c>
      <c r="C329">
        <v>143</v>
      </c>
      <c r="D329">
        <v>140</v>
      </c>
      <c r="E329">
        <v>283</v>
      </c>
    </row>
    <row r="330" spans="2:5" x14ac:dyDescent="0.35">
      <c r="B330" t="s">
        <v>326</v>
      </c>
      <c r="C330">
        <v>2</v>
      </c>
      <c r="E330">
        <v>2</v>
      </c>
    </row>
    <row r="331" spans="2:5" x14ac:dyDescent="0.35">
      <c r="B331" t="s">
        <v>327</v>
      </c>
      <c r="C331">
        <v>86</v>
      </c>
      <c r="D331">
        <v>82</v>
      </c>
      <c r="E331">
        <v>168</v>
      </c>
    </row>
    <row r="332" spans="2:5" x14ac:dyDescent="0.35">
      <c r="B332" t="s">
        <v>328</v>
      </c>
      <c r="C332">
        <v>771</v>
      </c>
      <c r="D332">
        <v>760</v>
      </c>
      <c r="E332">
        <v>1531</v>
      </c>
    </row>
    <row r="333" spans="2:5" x14ac:dyDescent="0.35">
      <c r="B333" t="s">
        <v>329</v>
      </c>
      <c r="C333">
        <v>71</v>
      </c>
      <c r="D333">
        <v>64</v>
      </c>
      <c r="E333">
        <v>135</v>
      </c>
    </row>
    <row r="334" spans="2:5" x14ac:dyDescent="0.35">
      <c r="B334" t="s">
        <v>330</v>
      </c>
      <c r="C334">
        <v>24</v>
      </c>
      <c r="D334">
        <v>23</v>
      </c>
      <c r="E334">
        <v>47</v>
      </c>
    </row>
    <row r="335" spans="2:5" x14ac:dyDescent="0.35">
      <c r="B335" t="s">
        <v>331</v>
      </c>
      <c r="C335">
        <v>40</v>
      </c>
      <c r="D335">
        <v>40</v>
      </c>
      <c r="E335">
        <v>80</v>
      </c>
    </row>
    <row r="336" spans="2:5" x14ac:dyDescent="0.35">
      <c r="B336" t="s">
        <v>332</v>
      </c>
      <c r="C336">
        <v>18</v>
      </c>
      <c r="D336">
        <v>16</v>
      </c>
      <c r="E336">
        <v>34</v>
      </c>
    </row>
    <row r="337" spans="2:5" x14ac:dyDescent="0.35">
      <c r="B337" t="s">
        <v>333</v>
      </c>
      <c r="C337">
        <v>30</v>
      </c>
      <c r="D337">
        <v>28</v>
      </c>
      <c r="E337">
        <v>58</v>
      </c>
    </row>
    <row r="338" spans="2:5" x14ac:dyDescent="0.35">
      <c r="B338" t="s">
        <v>334</v>
      </c>
      <c r="C338">
        <v>96</v>
      </c>
      <c r="D338">
        <v>90</v>
      </c>
      <c r="E338">
        <v>186</v>
      </c>
    </row>
    <row r="339" spans="2:5" x14ac:dyDescent="0.35">
      <c r="B339" t="s">
        <v>335</v>
      </c>
      <c r="C339">
        <v>42</v>
      </c>
      <c r="D339">
        <v>47</v>
      </c>
      <c r="E339">
        <v>89</v>
      </c>
    </row>
    <row r="340" spans="2:5" x14ac:dyDescent="0.35">
      <c r="B340" t="s">
        <v>336</v>
      </c>
      <c r="C340">
        <v>298</v>
      </c>
      <c r="D340">
        <v>303</v>
      </c>
      <c r="E340">
        <v>601</v>
      </c>
    </row>
    <row r="341" spans="2:5" x14ac:dyDescent="0.35">
      <c r="B341" t="s">
        <v>337</v>
      </c>
      <c r="C341">
        <v>25</v>
      </c>
      <c r="D341">
        <v>19</v>
      </c>
      <c r="E341">
        <v>44</v>
      </c>
    </row>
    <row r="342" spans="2:5" x14ac:dyDescent="0.35">
      <c r="B342" t="s">
        <v>338</v>
      </c>
      <c r="C342">
        <v>4</v>
      </c>
      <c r="D342">
        <v>2</v>
      </c>
      <c r="E342">
        <v>6</v>
      </c>
    </row>
    <row r="343" spans="2:5" x14ac:dyDescent="0.35">
      <c r="B343" t="s">
        <v>339</v>
      </c>
      <c r="C343">
        <v>139</v>
      </c>
      <c r="D343">
        <v>154</v>
      </c>
      <c r="E343">
        <v>293</v>
      </c>
    </row>
    <row r="344" spans="2:5" x14ac:dyDescent="0.35">
      <c r="B344" t="s">
        <v>340</v>
      </c>
      <c r="C344">
        <v>10968</v>
      </c>
      <c r="D344">
        <v>10881</v>
      </c>
      <c r="E344">
        <v>21849</v>
      </c>
    </row>
    <row r="345" spans="2:5" x14ac:dyDescent="0.35">
      <c r="B345" t="s">
        <v>341</v>
      </c>
      <c r="C345">
        <v>5583</v>
      </c>
      <c r="D345">
        <v>5640</v>
      </c>
      <c r="E345">
        <v>11223</v>
      </c>
    </row>
    <row r="346" spans="2:5" x14ac:dyDescent="0.35">
      <c r="B346" t="s">
        <v>342</v>
      </c>
      <c r="C346">
        <v>143</v>
      </c>
      <c r="D346">
        <v>115</v>
      </c>
      <c r="E346">
        <v>258</v>
      </c>
    </row>
    <row r="347" spans="2:5" x14ac:dyDescent="0.35">
      <c r="B347" t="s">
        <v>343</v>
      </c>
      <c r="C347">
        <v>211</v>
      </c>
      <c r="D347">
        <v>220</v>
      </c>
      <c r="E347">
        <v>431</v>
      </c>
    </row>
    <row r="348" spans="2:5" x14ac:dyDescent="0.35">
      <c r="B348" t="s">
        <v>344</v>
      </c>
      <c r="C348">
        <v>1124</v>
      </c>
      <c r="D348">
        <v>1115</v>
      </c>
      <c r="E348">
        <v>2239</v>
      </c>
    </row>
    <row r="349" spans="2:5" x14ac:dyDescent="0.35">
      <c r="B349" t="s">
        <v>345</v>
      </c>
      <c r="C349">
        <v>583</v>
      </c>
      <c r="D349">
        <v>544</v>
      </c>
      <c r="E349">
        <v>1127</v>
      </c>
    </row>
    <row r="350" spans="2:5" x14ac:dyDescent="0.35">
      <c r="B350" t="s">
        <v>346</v>
      </c>
      <c r="C350">
        <v>700</v>
      </c>
      <c r="D350">
        <v>675</v>
      </c>
      <c r="E350">
        <v>1375</v>
      </c>
    </row>
    <row r="351" spans="2:5" x14ac:dyDescent="0.35">
      <c r="B351" t="s">
        <v>347</v>
      </c>
      <c r="C351">
        <v>89</v>
      </c>
      <c r="D351">
        <v>92</v>
      </c>
      <c r="E351">
        <v>181</v>
      </c>
    </row>
    <row r="352" spans="2:5" x14ac:dyDescent="0.35">
      <c r="B352" t="s">
        <v>348</v>
      </c>
      <c r="C352">
        <v>35</v>
      </c>
      <c r="D352">
        <v>34</v>
      </c>
      <c r="E352">
        <v>69</v>
      </c>
    </row>
    <row r="353" spans="2:5" x14ac:dyDescent="0.35">
      <c r="B353" t="s">
        <v>349</v>
      </c>
      <c r="C353">
        <v>125</v>
      </c>
      <c r="E353">
        <v>125</v>
      </c>
    </row>
    <row r="354" spans="2:5" x14ac:dyDescent="0.35">
      <c r="B354" t="s">
        <v>350</v>
      </c>
      <c r="C354">
        <v>50</v>
      </c>
      <c r="D354">
        <v>158</v>
      </c>
      <c r="E354">
        <v>208</v>
      </c>
    </row>
    <row r="355" spans="2:5" x14ac:dyDescent="0.35">
      <c r="B355" t="s">
        <v>351</v>
      </c>
      <c r="C355">
        <v>447</v>
      </c>
      <c r="D355">
        <v>450</v>
      </c>
      <c r="E355">
        <v>897</v>
      </c>
    </row>
    <row r="356" spans="2:5" x14ac:dyDescent="0.35">
      <c r="B356" t="s">
        <v>352</v>
      </c>
      <c r="C356">
        <v>750</v>
      </c>
      <c r="D356">
        <v>733</v>
      </c>
      <c r="E356">
        <v>1483</v>
      </c>
    </row>
    <row r="357" spans="2:5" x14ac:dyDescent="0.35">
      <c r="B357" t="s">
        <v>353</v>
      </c>
      <c r="C357">
        <v>522</v>
      </c>
      <c r="D357">
        <v>524</v>
      </c>
      <c r="E357">
        <v>1046</v>
      </c>
    </row>
    <row r="358" spans="2:5" x14ac:dyDescent="0.35">
      <c r="B358" t="s">
        <v>354</v>
      </c>
      <c r="C358">
        <v>227</v>
      </c>
      <c r="D358">
        <v>225</v>
      </c>
      <c r="E358">
        <v>452</v>
      </c>
    </row>
    <row r="359" spans="2:5" x14ac:dyDescent="0.35">
      <c r="B359" t="s">
        <v>355</v>
      </c>
      <c r="C359">
        <v>72</v>
      </c>
      <c r="D359">
        <v>60</v>
      </c>
      <c r="E359">
        <v>132</v>
      </c>
    </row>
    <row r="360" spans="2:5" x14ac:dyDescent="0.35">
      <c r="B360" t="s">
        <v>356</v>
      </c>
      <c r="C360">
        <v>267</v>
      </c>
      <c r="D360">
        <v>295</v>
      </c>
      <c r="E360">
        <v>562</v>
      </c>
    </row>
    <row r="361" spans="2:5" x14ac:dyDescent="0.35">
      <c r="B361" t="s">
        <v>357</v>
      </c>
      <c r="C361">
        <v>803</v>
      </c>
      <c r="D361">
        <v>790</v>
      </c>
      <c r="E361">
        <v>1593</v>
      </c>
    </row>
    <row r="362" spans="2:5" x14ac:dyDescent="0.35">
      <c r="B362" t="s">
        <v>358</v>
      </c>
      <c r="C362">
        <v>515</v>
      </c>
      <c r="D362">
        <v>486</v>
      </c>
      <c r="E362">
        <v>1001</v>
      </c>
    </row>
    <row r="363" spans="2:5" x14ac:dyDescent="0.35">
      <c r="B363" t="s">
        <v>359</v>
      </c>
      <c r="C363">
        <v>174</v>
      </c>
      <c r="D363">
        <v>173</v>
      </c>
      <c r="E363">
        <v>347</v>
      </c>
    </row>
    <row r="364" spans="2:5" x14ac:dyDescent="0.35">
      <c r="B364" t="s">
        <v>360</v>
      </c>
      <c r="C364">
        <v>56</v>
      </c>
      <c r="D364">
        <v>56</v>
      </c>
      <c r="E364">
        <v>112</v>
      </c>
    </row>
    <row r="365" spans="2:5" x14ac:dyDescent="0.35">
      <c r="B365" t="s">
        <v>361</v>
      </c>
      <c r="C365">
        <v>18</v>
      </c>
      <c r="D365">
        <v>22</v>
      </c>
      <c r="E365">
        <v>40</v>
      </c>
    </row>
    <row r="366" spans="2:5" x14ac:dyDescent="0.35">
      <c r="B366" t="s">
        <v>362</v>
      </c>
      <c r="C366">
        <v>52</v>
      </c>
      <c r="D366">
        <v>43</v>
      </c>
      <c r="E366">
        <v>95</v>
      </c>
    </row>
    <row r="367" spans="2:5" x14ac:dyDescent="0.35">
      <c r="B367" t="s">
        <v>363</v>
      </c>
      <c r="C367">
        <v>1002</v>
      </c>
      <c r="D367">
        <v>983</v>
      </c>
      <c r="E367">
        <v>1985</v>
      </c>
    </row>
    <row r="368" spans="2:5" x14ac:dyDescent="0.35">
      <c r="B368" t="s">
        <v>364</v>
      </c>
      <c r="C368">
        <v>377</v>
      </c>
      <c r="D368">
        <v>387</v>
      </c>
      <c r="E368">
        <v>764</v>
      </c>
    </row>
    <row r="369" spans="2:5" x14ac:dyDescent="0.35">
      <c r="B369" t="s">
        <v>365</v>
      </c>
      <c r="C369">
        <v>39</v>
      </c>
      <c r="D369">
        <v>40</v>
      </c>
      <c r="E369">
        <v>79</v>
      </c>
    </row>
    <row r="370" spans="2:5" x14ac:dyDescent="0.35">
      <c r="B370" t="s">
        <v>366</v>
      </c>
      <c r="C370">
        <v>136</v>
      </c>
      <c r="D370">
        <v>112</v>
      </c>
      <c r="E370">
        <v>248</v>
      </c>
    </row>
    <row r="371" spans="2:5" x14ac:dyDescent="0.35">
      <c r="B371" t="s">
        <v>367</v>
      </c>
      <c r="C371">
        <v>80</v>
      </c>
      <c r="D371">
        <v>67</v>
      </c>
      <c r="E371">
        <v>147</v>
      </c>
    </row>
    <row r="372" spans="2:5" x14ac:dyDescent="0.35">
      <c r="B372" t="s">
        <v>368</v>
      </c>
      <c r="C372">
        <v>405</v>
      </c>
      <c r="D372">
        <v>425</v>
      </c>
      <c r="E372">
        <v>830</v>
      </c>
    </row>
    <row r="373" spans="2:5" x14ac:dyDescent="0.35">
      <c r="B373" t="s">
        <v>369</v>
      </c>
      <c r="C373">
        <v>43</v>
      </c>
      <c r="D373">
        <v>61</v>
      </c>
      <c r="E373">
        <v>104</v>
      </c>
    </row>
    <row r="374" spans="2:5" x14ac:dyDescent="0.35">
      <c r="B374" t="s">
        <v>370</v>
      </c>
      <c r="C374">
        <v>1270</v>
      </c>
      <c r="D374">
        <v>1238</v>
      </c>
      <c r="E374">
        <v>2508</v>
      </c>
    </row>
    <row r="375" spans="2:5" x14ac:dyDescent="0.35">
      <c r="B375" t="s">
        <v>371</v>
      </c>
      <c r="C375">
        <v>250</v>
      </c>
      <c r="D375">
        <v>285</v>
      </c>
      <c r="E375">
        <v>535</v>
      </c>
    </row>
    <row r="376" spans="2:5" x14ac:dyDescent="0.35">
      <c r="B376" t="s">
        <v>372</v>
      </c>
      <c r="C376">
        <v>64</v>
      </c>
      <c r="D376">
        <v>69</v>
      </c>
      <c r="E376">
        <v>133</v>
      </c>
    </row>
    <row r="377" spans="2:5" x14ac:dyDescent="0.35">
      <c r="B377" t="s">
        <v>373</v>
      </c>
      <c r="C377">
        <v>55</v>
      </c>
      <c r="D377">
        <v>55</v>
      </c>
      <c r="E377">
        <v>110</v>
      </c>
    </row>
    <row r="378" spans="2:5" x14ac:dyDescent="0.35">
      <c r="B378" t="s">
        <v>374</v>
      </c>
      <c r="C378">
        <v>3</v>
      </c>
      <c r="D378">
        <v>3</v>
      </c>
      <c r="E378">
        <v>6</v>
      </c>
    </row>
    <row r="379" spans="2:5" x14ac:dyDescent="0.35">
      <c r="B379" t="s">
        <v>375</v>
      </c>
      <c r="C379">
        <v>16</v>
      </c>
      <c r="D379">
        <v>17</v>
      </c>
      <c r="E379">
        <v>33</v>
      </c>
    </row>
    <row r="380" spans="2:5" x14ac:dyDescent="0.35">
      <c r="B380" t="s">
        <v>376</v>
      </c>
      <c r="C380">
        <v>14</v>
      </c>
      <c r="D380">
        <v>16</v>
      </c>
      <c r="E380">
        <v>30</v>
      </c>
    </row>
    <row r="381" spans="2:5" x14ac:dyDescent="0.35">
      <c r="B381" t="s">
        <v>377</v>
      </c>
      <c r="C381">
        <v>140</v>
      </c>
      <c r="D381">
        <v>139</v>
      </c>
      <c r="E381">
        <v>279</v>
      </c>
    </row>
    <row r="382" spans="2:5" x14ac:dyDescent="0.35">
      <c r="B382" t="s">
        <v>378</v>
      </c>
      <c r="C382">
        <v>10</v>
      </c>
      <c r="D382">
        <v>13</v>
      </c>
      <c r="E382">
        <v>23</v>
      </c>
    </row>
    <row r="383" spans="2:5" x14ac:dyDescent="0.35">
      <c r="B383" t="s">
        <v>379</v>
      </c>
      <c r="C383">
        <v>65</v>
      </c>
      <c r="D383">
        <v>64</v>
      </c>
      <c r="E383">
        <v>129</v>
      </c>
    </row>
    <row r="384" spans="2:5" x14ac:dyDescent="0.35">
      <c r="B384" t="s">
        <v>380</v>
      </c>
      <c r="C384">
        <v>13</v>
      </c>
      <c r="D384">
        <v>99</v>
      </c>
      <c r="E384">
        <v>112</v>
      </c>
    </row>
    <row r="385" spans="2:5" x14ac:dyDescent="0.35">
      <c r="B385" t="s">
        <v>381</v>
      </c>
      <c r="C385">
        <v>145</v>
      </c>
      <c r="D385">
        <v>136</v>
      </c>
      <c r="E385">
        <v>281</v>
      </c>
    </row>
    <row r="386" spans="2:5" x14ac:dyDescent="0.35">
      <c r="B386" t="s">
        <v>382</v>
      </c>
      <c r="C386">
        <v>119</v>
      </c>
      <c r="D386">
        <v>133</v>
      </c>
      <c r="E386">
        <v>252</v>
      </c>
    </row>
    <row r="387" spans="2:5" x14ac:dyDescent="0.35">
      <c r="B387" t="s">
        <v>383</v>
      </c>
      <c r="C387">
        <v>141</v>
      </c>
      <c r="D387">
        <v>138</v>
      </c>
      <c r="E387">
        <v>279</v>
      </c>
    </row>
    <row r="388" spans="2:5" x14ac:dyDescent="0.35">
      <c r="B388" t="s">
        <v>384</v>
      </c>
      <c r="C388">
        <v>62</v>
      </c>
      <c r="D388">
        <v>62</v>
      </c>
      <c r="E388">
        <v>124</v>
      </c>
    </row>
    <row r="389" spans="2:5" x14ac:dyDescent="0.35">
      <c r="B389" t="s">
        <v>385</v>
      </c>
      <c r="C389">
        <v>125</v>
      </c>
      <c r="D389">
        <v>132</v>
      </c>
      <c r="E389">
        <v>257</v>
      </c>
    </row>
    <row r="390" spans="2:5" x14ac:dyDescent="0.35">
      <c r="B390" t="s">
        <v>386</v>
      </c>
      <c r="C390">
        <v>171</v>
      </c>
      <c r="D390">
        <v>164</v>
      </c>
      <c r="E390">
        <v>335</v>
      </c>
    </row>
    <row r="391" spans="2:5" x14ac:dyDescent="0.35">
      <c r="B391" t="s">
        <v>387</v>
      </c>
      <c r="C391">
        <v>7</v>
      </c>
      <c r="D391">
        <v>13</v>
      </c>
      <c r="E391">
        <v>20</v>
      </c>
    </row>
    <row r="392" spans="2:5" x14ac:dyDescent="0.35">
      <c r="B392" t="s">
        <v>388</v>
      </c>
      <c r="C392">
        <v>102</v>
      </c>
      <c r="D392">
        <v>89</v>
      </c>
      <c r="E392">
        <v>191</v>
      </c>
    </row>
    <row r="393" spans="2:5" x14ac:dyDescent="0.35">
      <c r="B393" t="s">
        <v>389</v>
      </c>
      <c r="C393">
        <v>56</v>
      </c>
      <c r="D393">
        <v>51</v>
      </c>
      <c r="E393">
        <v>107</v>
      </c>
    </row>
    <row r="394" spans="2:5" x14ac:dyDescent="0.35">
      <c r="B394" t="s">
        <v>390</v>
      </c>
      <c r="C394">
        <v>87</v>
      </c>
      <c r="D394">
        <v>100</v>
      </c>
      <c r="E394">
        <v>187</v>
      </c>
    </row>
    <row r="395" spans="2:5" x14ac:dyDescent="0.35">
      <c r="B395" t="s">
        <v>391</v>
      </c>
      <c r="C395">
        <v>175</v>
      </c>
      <c r="D395">
        <v>173</v>
      </c>
      <c r="E395">
        <v>348</v>
      </c>
    </row>
    <row r="396" spans="2:5" x14ac:dyDescent="0.35">
      <c r="B396" t="s">
        <v>392</v>
      </c>
      <c r="C396">
        <v>54</v>
      </c>
      <c r="D396">
        <v>62</v>
      </c>
      <c r="E396">
        <v>116</v>
      </c>
    </row>
    <row r="397" spans="2:5" x14ac:dyDescent="0.35">
      <c r="B397" t="s">
        <v>393</v>
      </c>
      <c r="C397">
        <v>368</v>
      </c>
      <c r="D397">
        <v>343</v>
      </c>
      <c r="E397">
        <v>711</v>
      </c>
    </row>
    <row r="398" spans="2:5" x14ac:dyDescent="0.35">
      <c r="B398" t="s">
        <v>936</v>
      </c>
      <c r="C398">
        <v>1922</v>
      </c>
      <c r="D398">
        <v>1966</v>
      </c>
      <c r="E398">
        <v>3888</v>
      </c>
    </row>
    <row r="399" spans="2:5" x14ac:dyDescent="0.35">
      <c r="B399" t="s">
        <v>937</v>
      </c>
      <c r="C399">
        <v>1553</v>
      </c>
      <c r="D399">
        <v>1515</v>
      </c>
      <c r="E399">
        <v>3068</v>
      </c>
    </row>
    <row r="400" spans="2:5" x14ac:dyDescent="0.35">
      <c r="B400" t="s">
        <v>921</v>
      </c>
      <c r="C400">
        <v>6</v>
      </c>
      <c r="D400">
        <v>33</v>
      </c>
      <c r="E400">
        <v>39</v>
      </c>
    </row>
    <row r="401" spans="2:5" x14ac:dyDescent="0.35">
      <c r="B401" t="s">
        <v>421</v>
      </c>
      <c r="C401">
        <v>30</v>
      </c>
      <c r="D401">
        <v>48</v>
      </c>
      <c r="E401">
        <v>78</v>
      </c>
    </row>
    <row r="402" spans="2:5" x14ac:dyDescent="0.35">
      <c r="B402" t="s">
        <v>422</v>
      </c>
      <c r="C402">
        <v>35</v>
      </c>
      <c r="D402">
        <v>29</v>
      </c>
      <c r="E402">
        <v>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FF"/>
  </sheetPr>
  <dimension ref="A4:J414"/>
  <sheetViews>
    <sheetView workbookViewId="0">
      <pane ySplit="4" topLeftCell="A5" activePane="bottomLeft" state="frozen"/>
      <selection pane="bottomLeft"/>
    </sheetView>
  </sheetViews>
  <sheetFormatPr defaultRowHeight="14.5" x14ac:dyDescent="0.35"/>
  <cols>
    <col min="2" max="2" width="28.7265625" bestFit="1" customWidth="1"/>
    <col min="3" max="3" width="25.453125" bestFit="1" customWidth="1"/>
  </cols>
  <sheetData>
    <row r="4" spans="1:10" x14ac:dyDescent="0.35">
      <c r="B4" s="1" t="s">
        <v>819</v>
      </c>
      <c r="C4" s="1" t="s">
        <v>820</v>
      </c>
      <c r="J4" s="1"/>
    </row>
    <row r="5" spans="1:10" x14ac:dyDescent="0.35">
      <c r="A5" s="9"/>
      <c r="B5" t="s">
        <v>1</v>
      </c>
      <c r="C5" t="s">
        <v>509</v>
      </c>
    </row>
    <row r="6" spans="1:10" x14ac:dyDescent="0.35">
      <c r="A6" s="9"/>
      <c r="B6" t="s">
        <v>2</v>
      </c>
      <c r="C6" t="s">
        <v>510</v>
      </c>
    </row>
    <row r="7" spans="1:10" x14ac:dyDescent="0.35">
      <c r="A7" s="9"/>
      <c r="B7" t="s">
        <v>3</v>
      </c>
      <c r="C7" t="s">
        <v>423</v>
      </c>
    </row>
    <row r="8" spans="1:10" x14ac:dyDescent="0.35">
      <c r="A8" s="9"/>
      <c r="B8" t="s">
        <v>4</v>
      </c>
      <c r="C8" t="s">
        <v>511</v>
      </c>
    </row>
    <row r="9" spans="1:10" x14ac:dyDescent="0.35">
      <c r="A9" s="9"/>
      <c r="B9" t="s">
        <v>5</v>
      </c>
      <c r="C9" t="s">
        <v>512</v>
      </c>
    </row>
    <row r="10" spans="1:10" x14ac:dyDescent="0.35">
      <c r="A10" s="9"/>
      <c r="B10" t="s">
        <v>6</v>
      </c>
      <c r="C10" t="s">
        <v>513</v>
      </c>
    </row>
    <row r="11" spans="1:10" x14ac:dyDescent="0.35">
      <c r="A11" s="9"/>
      <c r="B11" t="s">
        <v>7</v>
      </c>
      <c r="C11" t="s">
        <v>514</v>
      </c>
    </row>
    <row r="12" spans="1:10" x14ac:dyDescent="0.35">
      <c r="A12" s="9"/>
      <c r="B12" t="s">
        <v>8</v>
      </c>
      <c r="C12" t="s">
        <v>515</v>
      </c>
    </row>
    <row r="13" spans="1:10" x14ac:dyDescent="0.35">
      <c r="A13" s="9"/>
      <c r="B13" t="s">
        <v>9</v>
      </c>
      <c r="C13" t="s">
        <v>516</v>
      </c>
    </row>
    <row r="14" spans="1:10" x14ac:dyDescent="0.35">
      <c r="A14" s="9"/>
      <c r="B14" t="s">
        <v>11</v>
      </c>
      <c r="C14" t="s">
        <v>518</v>
      </c>
    </row>
    <row r="15" spans="1:10" x14ac:dyDescent="0.35">
      <c r="A15" s="9"/>
      <c r="B15" t="s">
        <v>12</v>
      </c>
      <c r="C15" t="s">
        <v>424</v>
      </c>
    </row>
    <row r="16" spans="1:10" x14ac:dyDescent="0.35">
      <c r="A16" s="9"/>
      <c r="B16" t="s">
        <v>13</v>
      </c>
      <c r="C16" t="s">
        <v>425</v>
      </c>
    </row>
    <row r="17" spans="1:3" x14ac:dyDescent="0.35">
      <c r="A17" s="9"/>
      <c r="B17" t="s">
        <v>14</v>
      </c>
      <c r="C17" t="s">
        <v>426</v>
      </c>
    </row>
    <row r="18" spans="1:3" x14ac:dyDescent="0.35">
      <c r="A18" s="9"/>
      <c r="B18" t="s">
        <v>15</v>
      </c>
      <c r="C18" t="s">
        <v>519</v>
      </c>
    </row>
    <row r="19" spans="1:3" x14ac:dyDescent="0.35">
      <c r="A19" s="9"/>
      <c r="B19" t="s">
        <v>16</v>
      </c>
      <c r="C19" t="s">
        <v>520</v>
      </c>
    </row>
    <row r="20" spans="1:3" x14ac:dyDescent="0.35">
      <c r="A20" s="9"/>
      <c r="B20" t="s">
        <v>17</v>
      </c>
      <c r="C20" t="s">
        <v>521</v>
      </c>
    </row>
    <row r="21" spans="1:3" x14ac:dyDescent="0.35">
      <c r="A21" s="9"/>
      <c r="B21" t="s">
        <v>18</v>
      </c>
      <c r="C21" t="s">
        <v>522</v>
      </c>
    </row>
    <row r="22" spans="1:3" x14ac:dyDescent="0.35">
      <c r="A22" s="9"/>
      <c r="B22" t="s">
        <v>19</v>
      </c>
      <c r="C22" t="s">
        <v>523</v>
      </c>
    </row>
    <row r="23" spans="1:3" x14ac:dyDescent="0.35">
      <c r="A23" s="9"/>
      <c r="B23" t="s">
        <v>20</v>
      </c>
      <c r="C23" t="s">
        <v>524</v>
      </c>
    </row>
    <row r="24" spans="1:3" x14ac:dyDescent="0.35">
      <c r="A24" s="9"/>
      <c r="B24" t="s">
        <v>21</v>
      </c>
      <c r="C24" t="s">
        <v>525</v>
      </c>
    </row>
    <row r="25" spans="1:3" x14ac:dyDescent="0.35">
      <c r="A25" s="9"/>
      <c r="B25" t="s">
        <v>22</v>
      </c>
      <c r="C25" t="s">
        <v>526</v>
      </c>
    </row>
    <row r="26" spans="1:3" x14ac:dyDescent="0.35">
      <c r="A26" s="9"/>
      <c r="B26" t="s">
        <v>23</v>
      </c>
      <c r="C26" t="s">
        <v>527</v>
      </c>
    </row>
    <row r="27" spans="1:3" x14ac:dyDescent="0.35">
      <c r="A27" s="9"/>
      <c r="B27" t="s">
        <v>24</v>
      </c>
      <c r="C27" t="s">
        <v>528</v>
      </c>
    </row>
    <row r="28" spans="1:3" x14ac:dyDescent="0.35">
      <c r="A28" s="9"/>
      <c r="B28" t="s">
        <v>25</v>
      </c>
      <c r="C28" t="s">
        <v>529</v>
      </c>
    </row>
    <row r="29" spans="1:3" x14ac:dyDescent="0.35">
      <c r="A29" s="9"/>
      <c r="B29" t="s">
        <v>26</v>
      </c>
      <c r="C29" t="s">
        <v>530</v>
      </c>
    </row>
    <row r="30" spans="1:3" x14ac:dyDescent="0.35">
      <c r="A30" s="9"/>
      <c r="B30" t="s">
        <v>27</v>
      </c>
      <c r="C30" t="s">
        <v>531</v>
      </c>
    </row>
    <row r="31" spans="1:3" x14ac:dyDescent="0.35">
      <c r="A31" s="9"/>
      <c r="B31" t="s">
        <v>28</v>
      </c>
      <c r="C31" t="s">
        <v>532</v>
      </c>
    </row>
    <row r="32" spans="1:3" x14ac:dyDescent="0.35">
      <c r="A32" s="9"/>
      <c r="B32" t="s">
        <v>29</v>
      </c>
      <c r="C32" t="s">
        <v>533</v>
      </c>
    </row>
    <row r="33" spans="1:3" x14ac:dyDescent="0.35">
      <c r="A33" s="9"/>
      <c r="B33" t="s">
        <v>30</v>
      </c>
      <c r="C33" t="s">
        <v>535</v>
      </c>
    </row>
    <row r="34" spans="1:3" x14ac:dyDescent="0.35">
      <c r="A34" s="9"/>
      <c r="B34" t="s">
        <v>31</v>
      </c>
      <c r="C34" t="s">
        <v>536</v>
      </c>
    </row>
    <row r="35" spans="1:3" x14ac:dyDescent="0.35">
      <c r="A35" s="9"/>
      <c r="B35" t="s">
        <v>32</v>
      </c>
      <c r="C35" t="s">
        <v>537</v>
      </c>
    </row>
    <row r="36" spans="1:3" x14ac:dyDescent="0.35">
      <c r="A36" s="9"/>
      <c r="B36" t="s">
        <v>33</v>
      </c>
      <c r="C36" t="s">
        <v>538</v>
      </c>
    </row>
    <row r="37" spans="1:3" x14ac:dyDescent="0.35">
      <c r="A37" s="9"/>
      <c r="B37" t="s">
        <v>34</v>
      </c>
      <c r="C37" t="s">
        <v>539</v>
      </c>
    </row>
    <row r="38" spans="1:3" x14ac:dyDescent="0.35">
      <c r="A38" s="9"/>
      <c r="B38" t="s">
        <v>35</v>
      </c>
      <c r="C38" t="s">
        <v>540</v>
      </c>
    </row>
    <row r="39" spans="1:3" x14ac:dyDescent="0.35">
      <c r="A39" s="9"/>
      <c r="B39" t="s">
        <v>36</v>
      </c>
      <c r="C39" t="s">
        <v>541</v>
      </c>
    </row>
    <row r="40" spans="1:3" x14ac:dyDescent="0.35">
      <c r="A40" s="9"/>
      <c r="B40" t="s">
        <v>37</v>
      </c>
      <c r="C40" t="s">
        <v>427</v>
      </c>
    </row>
    <row r="41" spans="1:3" x14ac:dyDescent="0.35">
      <c r="A41" s="9"/>
      <c r="B41" t="s">
        <v>38</v>
      </c>
      <c r="C41" t="s">
        <v>428</v>
      </c>
    </row>
    <row r="42" spans="1:3" x14ac:dyDescent="0.35">
      <c r="A42" s="9"/>
      <c r="B42" t="s">
        <v>39</v>
      </c>
      <c r="C42" t="s">
        <v>542</v>
      </c>
    </row>
    <row r="43" spans="1:3" x14ac:dyDescent="0.35">
      <c r="A43" s="9"/>
      <c r="B43" t="s">
        <v>40</v>
      </c>
      <c r="C43" t="s">
        <v>543</v>
      </c>
    </row>
    <row r="44" spans="1:3" x14ac:dyDescent="0.35">
      <c r="A44" s="9"/>
      <c r="B44" t="s">
        <v>41</v>
      </c>
      <c r="C44" t="s">
        <v>544</v>
      </c>
    </row>
    <row r="45" spans="1:3" x14ac:dyDescent="0.35">
      <c r="A45" s="9"/>
      <c r="B45" t="s">
        <v>42</v>
      </c>
      <c r="C45" t="s">
        <v>545</v>
      </c>
    </row>
    <row r="46" spans="1:3" x14ac:dyDescent="0.35">
      <c r="A46" s="9"/>
      <c r="B46" t="s">
        <v>43</v>
      </c>
      <c r="C46" t="s">
        <v>547</v>
      </c>
    </row>
    <row r="47" spans="1:3" x14ac:dyDescent="0.35">
      <c r="A47" s="9"/>
      <c r="B47" t="s">
        <v>44</v>
      </c>
      <c r="C47" t="s">
        <v>548</v>
      </c>
    </row>
    <row r="48" spans="1:3" x14ac:dyDescent="0.35">
      <c r="A48" s="9"/>
      <c r="B48" t="s">
        <v>45</v>
      </c>
      <c r="C48" t="s">
        <v>549</v>
      </c>
    </row>
    <row r="49" spans="1:3" x14ac:dyDescent="0.35">
      <c r="A49" s="9"/>
      <c r="B49" t="s">
        <v>46</v>
      </c>
      <c r="C49" t="s">
        <v>550</v>
      </c>
    </row>
    <row r="50" spans="1:3" x14ac:dyDescent="0.35">
      <c r="A50" s="9"/>
      <c r="B50" t="s">
        <v>47</v>
      </c>
      <c r="C50" t="s">
        <v>551</v>
      </c>
    </row>
    <row r="51" spans="1:3" x14ac:dyDescent="0.35">
      <c r="A51" s="9"/>
      <c r="B51" t="s">
        <v>48</v>
      </c>
      <c r="C51" t="s">
        <v>552</v>
      </c>
    </row>
    <row r="52" spans="1:3" x14ac:dyDescent="0.35">
      <c r="A52" s="9"/>
      <c r="B52" t="s">
        <v>49</v>
      </c>
      <c r="C52" t="s">
        <v>553</v>
      </c>
    </row>
    <row r="53" spans="1:3" x14ac:dyDescent="0.35">
      <c r="A53" s="9"/>
      <c r="B53" t="s">
        <v>50</v>
      </c>
      <c r="C53" t="s">
        <v>922</v>
      </c>
    </row>
    <row r="54" spans="1:3" x14ac:dyDescent="0.35">
      <c r="A54" s="9"/>
      <c r="B54" t="s">
        <v>51</v>
      </c>
      <c r="C54" t="s">
        <v>554</v>
      </c>
    </row>
    <row r="55" spans="1:3" x14ac:dyDescent="0.35">
      <c r="A55" s="9"/>
      <c r="B55" t="s">
        <v>52</v>
      </c>
      <c r="C55" t="s">
        <v>556</v>
      </c>
    </row>
    <row r="56" spans="1:3" x14ac:dyDescent="0.35">
      <c r="A56" s="9"/>
      <c r="B56" t="s">
        <v>54</v>
      </c>
      <c r="C56" t="s">
        <v>559</v>
      </c>
    </row>
    <row r="57" spans="1:3" x14ac:dyDescent="0.35">
      <c r="A57" s="9"/>
      <c r="B57" t="s">
        <v>55</v>
      </c>
      <c r="C57" t="s">
        <v>561</v>
      </c>
    </row>
    <row r="58" spans="1:3" x14ac:dyDescent="0.35">
      <c r="A58" s="9"/>
      <c r="B58" t="s">
        <v>56</v>
      </c>
      <c r="C58" t="s">
        <v>429</v>
      </c>
    </row>
    <row r="59" spans="1:3" x14ac:dyDescent="0.35">
      <c r="A59" s="9"/>
      <c r="B59" t="s">
        <v>57</v>
      </c>
      <c r="C59" t="s">
        <v>562</v>
      </c>
    </row>
    <row r="60" spans="1:3" x14ac:dyDescent="0.35">
      <c r="A60" s="9"/>
      <c r="B60" t="s">
        <v>58</v>
      </c>
      <c r="C60" t="s">
        <v>563</v>
      </c>
    </row>
    <row r="61" spans="1:3" x14ac:dyDescent="0.35">
      <c r="A61" s="9"/>
      <c r="B61" t="s">
        <v>59</v>
      </c>
      <c r="C61" t="s">
        <v>565</v>
      </c>
    </row>
    <row r="62" spans="1:3" x14ac:dyDescent="0.35">
      <c r="A62" s="9"/>
      <c r="B62" t="s">
        <v>60</v>
      </c>
      <c r="C62" t="s">
        <v>566</v>
      </c>
    </row>
    <row r="63" spans="1:3" x14ac:dyDescent="0.35">
      <c r="A63" s="9"/>
      <c r="B63" t="s">
        <v>61</v>
      </c>
      <c r="C63" t="s">
        <v>430</v>
      </c>
    </row>
    <row r="64" spans="1:3" x14ac:dyDescent="0.35">
      <c r="A64" s="9"/>
      <c r="B64" t="s">
        <v>62</v>
      </c>
      <c r="C64" t="s">
        <v>567</v>
      </c>
    </row>
    <row r="65" spans="1:3" x14ac:dyDescent="0.35">
      <c r="A65" s="9"/>
      <c r="B65" t="s">
        <v>63</v>
      </c>
      <c r="C65" t="s">
        <v>431</v>
      </c>
    </row>
    <row r="66" spans="1:3" x14ac:dyDescent="0.35">
      <c r="A66" s="9"/>
      <c r="B66" t="s">
        <v>64</v>
      </c>
      <c r="C66" t="s">
        <v>432</v>
      </c>
    </row>
    <row r="67" spans="1:3" x14ac:dyDescent="0.35">
      <c r="A67" s="9"/>
      <c r="B67" t="s">
        <v>65</v>
      </c>
      <c r="C67" t="s">
        <v>569</v>
      </c>
    </row>
    <row r="68" spans="1:3" x14ac:dyDescent="0.35">
      <c r="A68" s="9"/>
      <c r="B68" t="s">
        <v>66</v>
      </c>
      <c r="C68" t="s">
        <v>570</v>
      </c>
    </row>
    <row r="69" spans="1:3" x14ac:dyDescent="0.35">
      <c r="A69" s="9"/>
      <c r="B69" t="s">
        <v>67</v>
      </c>
      <c r="C69" t="s">
        <v>571</v>
      </c>
    </row>
    <row r="70" spans="1:3" x14ac:dyDescent="0.35">
      <c r="A70" s="9"/>
      <c r="B70" t="s">
        <v>68</v>
      </c>
      <c r="C70" t="s">
        <v>572</v>
      </c>
    </row>
    <row r="71" spans="1:3" x14ac:dyDescent="0.35">
      <c r="A71" s="9"/>
      <c r="B71" t="s">
        <v>69</v>
      </c>
      <c r="C71" t="s">
        <v>574</v>
      </c>
    </row>
    <row r="72" spans="1:3" x14ac:dyDescent="0.35">
      <c r="A72" s="9"/>
      <c r="B72" t="s">
        <v>70</v>
      </c>
      <c r="C72" t="s">
        <v>575</v>
      </c>
    </row>
    <row r="73" spans="1:3" x14ac:dyDescent="0.35">
      <c r="A73" s="9"/>
      <c r="B73" t="s">
        <v>71</v>
      </c>
      <c r="C73" t="s">
        <v>576</v>
      </c>
    </row>
    <row r="74" spans="1:3" x14ac:dyDescent="0.35">
      <c r="A74" s="9"/>
      <c r="B74" t="s">
        <v>72</v>
      </c>
      <c r="C74" t="s">
        <v>577</v>
      </c>
    </row>
    <row r="75" spans="1:3" x14ac:dyDescent="0.35">
      <c r="A75" s="9"/>
      <c r="B75" t="s">
        <v>73</v>
      </c>
      <c r="C75" t="s">
        <v>578</v>
      </c>
    </row>
    <row r="76" spans="1:3" x14ac:dyDescent="0.35">
      <c r="A76" s="9"/>
      <c r="B76" t="s">
        <v>74</v>
      </c>
      <c r="C76" t="s">
        <v>579</v>
      </c>
    </row>
    <row r="77" spans="1:3" x14ac:dyDescent="0.35">
      <c r="A77" s="9"/>
      <c r="B77" t="s">
        <v>75</v>
      </c>
      <c r="C77" t="s">
        <v>580</v>
      </c>
    </row>
    <row r="78" spans="1:3" x14ac:dyDescent="0.35">
      <c r="A78" s="9"/>
      <c r="B78" t="s">
        <v>76</v>
      </c>
      <c r="C78" t="s">
        <v>581</v>
      </c>
    </row>
    <row r="79" spans="1:3" x14ac:dyDescent="0.35">
      <c r="A79" s="9"/>
      <c r="B79" t="s">
        <v>77</v>
      </c>
      <c r="C79" t="s">
        <v>582</v>
      </c>
    </row>
    <row r="80" spans="1:3" x14ac:dyDescent="0.35">
      <c r="A80" s="9"/>
      <c r="B80" t="s">
        <v>78</v>
      </c>
      <c r="C80" t="s">
        <v>583</v>
      </c>
    </row>
    <row r="81" spans="1:3" x14ac:dyDescent="0.35">
      <c r="A81" s="9"/>
      <c r="B81" t="s">
        <v>79</v>
      </c>
      <c r="C81" t="s">
        <v>584</v>
      </c>
    </row>
    <row r="82" spans="1:3" x14ac:dyDescent="0.35">
      <c r="A82" s="9"/>
      <c r="B82" t="s">
        <v>80</v>
      </c>
      <c r="C82" t="s">
        <v>585</v>
      </c>
    </row>
    <row r="83" spans="1:3" x14ac:dyDescent="0.35">
      <c r="A83" s="9"/>
      <c r="B83" t="s">
        <v>81</v>
      </c>
      <c r="C83" t="s">
        <v>586</v>
      </c>
    </row>
    <row r="84" spans="1:3" x14ac:dyDescent="0.35">
      <c r="A84" s="9"/>
      <c r="B84" t="s">
        <v>82</v>
      </c>
      <c r="C84" t="s">
        <v>587</v>
      </c>
    </row>
    <row r="85" spans="1:3" x14ac:dyDescent="0.35">
      <c r="A85" s="9"/>
      <c r="B85" t="s">
        <v>83</v>
      </c>
      <c r="C85" t="s">
        <v>588</v>
      </c>
    </row>
    <row r="86" spans="1:3" x14ac:dyDescent="0.35">
      <c r="A86" s="9"/>
      <c r="B86" t="s">
        <v>84</v>
      </c>
      <c r="C86" t="s">
        <v>589</v>
      </c>
    </row>
    <row r="87" spans="1:3" x14ac:dyDescent="0.35">
      <c r="A87" s="9"/>
      <c r="B87" t="s">
        <v>85</v>
      </c>
      <c r="C87" t="s">
        <v>590</v>
      </c>
    </row>
    <row r="88" spans="1:3" x14ac:dyDescent="0.35">
      <c r="A88" s="9"/>
      <c r="B88" t="s">
        <v>86</v>
      </c>
      <c r="C88" t="s">
        <v>591</v>
      </c>
    </row>
    <row r="89" spans="1:3" x14ac:dyDescent="0.35">
      <c r="A89" s="9"/>
      <c r="B89" t="s">
        <v>87</v>
      </c>
      <c r="C89" t="s">
        <v>592</v>
      </c>
    </row>
    <row r="90" spans="1:3" x14ac:dyDescent="0.35">
      <c r="A90" s="9"/>
      <c r="B90" t="s">
        <v>88</v>
      </c>
      <c r="C90" t="s">
        <v>593</v>
      </c>
    </row>
    <row r="91" spans="1:3" x14ac:dyDescent="0.35">
      <c r="A91" s="9"/>
      <c r="B91" t="s">
        <v>89</v>
      </c>
      <c r="C91" t="s">
        <v>433</v>
      </c>
    </row>
    <row r="92" spans="1:3" x14ac:dyDescent="0.35">
      <c r="A92" s="9"/>
      <c r="B92" t="s">
        <v>90</v>
      </c>
      <c r="C92" t="s">
        <v>434</v>
      </c>
    </row>
    <row r="93" spans="1:3" x14ac:dyDescent="0.35">
      <c r="A93" s="9"/>
      <c r="B93" t="s">
        <v>91</v>
      </c>
      <c r="C93" t="s">
        <v>435</v>
      </c>
    </row>
    <row r="94" spans="1:3" x14ac:dyDescent="0.35">
      <c r="A94" s="9"/>
      <c r="B94" t="s">
        <v>92</v>
      </c>
      <c r="C94" t="s">
        <v>436</v>
      </c>
    </row>
    <row r="95" spans="1:3" x14ac:dyDescent="0.35">
      <c r="A95" s="9"/>
      <c r="B95" t="s">
        <v>93</v>
      </c>
      <c r="C95" t="s">
        <v>594</v>
      </c>
    </row>
    <row r="96" spans="1:3" x14ac:dyDescent="0.35">
      <c r="A96" s="9"/>
      <c r="B96" t="s">
        <v>94</v>
      </c>
      <c r="C96" t="s">
        <v>595</v>
      </c>
    </row>
    <row r="97" spans="1:3" x14ac:dyDescent="0.35">
      <c r="A97" s="9"/>
      <c r="B97" t="s">
        <v>95</v>
      </c>
      <c r="C97" t="s">
        <v>437</v>
      </c>
    </row>
    <row r="98" spans="1:3" x14ac:dyDescent="0.35">
      <c r="A98" s="9"/>
      <c r="B98" t="s">
        <v>96</v>
      </c>
      <c r="C98" t="s">
        <v>596</v>
      </c>
    </row>
    <row r="99" spans="1:3" x14ac:dyDescent="0.35">
      <c r="A99" s="9"/>
      <c r="B99" t="s">
        <v>97</v>
      </c>
      <c r="C99" t="s">
        <v>597</v>
      </c>
    </row>
    <row r="100" spans="1:3" x14ac:dyDescent="0.35">
      <c r="A100" s="9"/>
      <c r="B100" t="s">
        <v>98</v>
      </c>
      <c r="C100" t="s">
        <v>560</v>
      </c>
    </row>
    <row r="101" spans="1:3" x14ac:dyDescent="0.35">
      <c r="A101" s="9"/>
      <c r="B101" t="s">
        <v>99</v>
      </c>
      <c r="C101" t="s">
        <v>598</v>
      </c>
    </row>
    <row r="102" spans="1:3" x14ac:dyDescent="0.35">
      <c r="A102" s="9"/>
      <c r="B102" t="s">
        <v>100</v>
      </c>
      <c r="C102" t="s">
        <v>438</v>
      </c>
    </row>
    <row r="103" spans="1:3" x14ac:dyDescent="0.35">
      <c r="A103" s="9"/>
      <c r="B103" t="s">
        <v>101</v>
      </c>
      <c r="C103" t="s">
        <v>439</v>
      </c>
    </row>
    <row r="104" spans="1:3" x14ac:dyDescent="0.35">
      <c r="A104" s="9"/>
      <c r="B104" t="s">
        <v>102</v>
      </c>
      <c r="C104" t="s">
        <v>440</v>
      </c>
    </row>
    <row r="105" spans="1:3" x14ac:dyDescent="0.35">
      <c r="A105" s="9"/>
      <c r="B105" t="s">
        <v>103</v>
      </c>
      <c r="C105" t="s">
        <v>441</v>
      </c>
    </row>
    <row r="106" spans="1:3" x14ac:dyDescent="0.35">
      <c r="A106" s="9"/>
      <c r="B106" t="s">
        <v>104</v>
      </c>
      <c r="C106" t="s">
        <v>442</v>
      </c>
    </row>
    <row r="107" spans="1:3" x14ac:dyDescent="0.35">
      <c r="A107" s="9"/>
      <c r="B107" t="s">
        <v>105</v>
      </c>
      <c r="C107" t="s">
        <v>599</v>
      </c>
    </row>
    <row r="108" spans="1:3" x14ac:dyDescent="0.35">
      <c r="A108" s="9"/>
      <c r="B108" t="s">
        <v>106</v>
      </c>
      <c r="C108" t="s">
        <v>600</v>
      </c>
    </row>
    <row r="109" spans="1:3" x14ac:dyDescent="0.35">
      <c r="A109" s="9"/>
      <c r="B109" t="s">
        <v>107</v>
      </c>
      <c r="C109" t="s">
        <v>443</v>
      </c>
    </row>
    <row r="110" spans="1:3" x14ac:dyDescent="0.35">
      <c r="A110" s="9"/>
      <c r="B110" t="s">
        <v>108</v>
      </c>
      <c r="C110" t="s">
        <v>444</v>
      </c>
    </row>
    <row r="111" spans="1:3" x14ac:dyDescent="0.35">
      <c r="A111" s="9"/>
      <c r="B111" t="s">
        <v>109</v>
      </c>
      <c r="C111" t="s">
        <v>445</v>
      </c>
    </row>
    <row r="112" spans="1:3" x14ac:dyDescent="0.35">
      <c r="A112" s="9"/>
      <c r="B112" t="s">
        <v>110</v>
      </c>
      <c r="C112" t="s">
        <v>446</v>
      </c>
    </row>
    <row r="113" spans="1:3" x14ac:dyDescent="0.35">
      <c r="A113" s="9"/>
      <c r="B113" t="s">
        <v>111</v>
      </c>
      <c r="C113" t="s">
        <v>601</v>
      </c>
    </row>
    <row r="114" spans="1:3" x14ac:dyDescent="0.35">
      <c r="A114" s="9"/>
      <c r="B114" t="s">
        <v>112</v>
      </c>
      <c r="C114" t="s">
        <v>602</v>
      </c>
    </row>
    <row r="115" spans="1:3" x14ac:dyDescent="0.35">
      <c r="A115" s="9"/>
      <c r="B115" t="s">
        <v>113</v>
      </c>
      <c r="C115" t="s">
        <v>603</v>
      </c>
    </row>
    <row r="116" spans="1:3" x14ac:dyDescent="0.35">
      <c r="A116" s="9"/>
      <c r="B116" t="s">
        <v>114</v>
      </c>
      <c r="C116" t="s">
        <v>564</v>
      </c>
    </row>
    <row r="117" spans="1:3" x14ac:dyDescent="0.35">
      <c r="A117" s="9"/>
      <c r="B117" t="s">
        <v>115</v>
      </c>
      <c r="C117" t="s">
        <v>447</v>
      </c>
    </row>
    <row r="118" spans="1:3" x14ac:dyDescent="0.35">
      <c r="A118" s="9"/>
      <c r="B118" t="s">
        <v>116</v>
      </c>
      <c r="C118" t="s">
        <v>448</v>
      </c>
    </row>
    <row r="119" spans="1:3" x14ac:dyDescent="0.35">
      <c r="A119" s="9"/>
      <c r="B119" t="s">
        <v>117</v>
      </c>
      <c r="C119" t="s">
        <v>604</v>
      </c>
    </row>
    <row r="120" spans="1:3" x14ac:dyDescent="0.35">
      <c r="A120" s="9"/>
      <c r="B120" t="s">
        <v>118</v>
      </c>
      <c r="C120" t="s">
        <v>605</v>
      </c>
    </row>
    <row r="121" spans="1:3" x14ac:dyDescent="0.35">
      <c r="A121" s="9"/>
      <c r="B121" t="s">
        <v>119</v>
      </c>
      <c r="C121" t="s">
        <v>606</v>
      </c>
    </row>
    <row r="122" spans="1:3" x14ac:dyDescent="0.35">
      <c r="A122" s="9"/>
      <c r="B122" t="s">
        <v>120</v>
      </c>
      <c r="C122" t="s">
        <v>607</v>
      </c>
    </row>
    <row r="123" spans="1:3" x14ac:dyDescent="0.35">
      <c r="A123" s="9"/>
      <c r="B123" t="s">
        <v>121</v>
      </c>
      <c r="C123" t="s">
        <v>608</v>
      </c>
    </row>
    <row r="124" spans="1:3" x14ac:dyDescent="0.35">
      <c r="A124" s="9"/>
      <c r="B124" t="s">
        <v>122</v>
      </c>
      <c r="C124" t="s">
        <v>449</v>
      </c>
    </row>
    <row r="125" spans="1:3" x14ac:dyDescent="0.35">
      <c r="A125" s="9"/>
      <c r="B125" t="s">
        <v>123</v>
      </c>
      <c r="C125" t="s">
        <v>450</v>
      </c>
    </row>
    <row r="126" spans="1:3" x14ac:dyDescent="0.35">
      <c r="A126" s="9"/>
      <c r="B126" t="s">
        <v>124</v>
      </c>
      <c r="C126" t="s">
        <v>609</v>
      </c>
    </row>
    <row r="127" spans="1:3" x14ac:dyDescent="0.35">
      <c r="A127" s="9"/>
      <c r="B127" t="s">
        <v>125</v>
      </c>
      <c r="C127" t="s">
        <v>610</v>
      </c>
    </row>
    <row r="128" spans="1:3" x14ac:dyDescent="0.35">
      <c r="A128" s="9"/>
      <c r="B128" t="s">
        <v>126</v>
      </c>
      <c r="C128" t="s">
        <v>611</v>
      </c>
    </row>
    <row r="129" spans="1:3" x14ac:dyDescent="0.35">
      <c r="A129" s="9"/>
      <c r="B129" t="s">
        <v>127</v>
      </c>
      <c r="C129" t="s">
        <v>612</v>
      </c>
    </row>
    <row r="130" spans="1:3" x14ac:dyDescent="0.35">
      <c r="A130" s="9"/>
      <c r="B130" t="s">
        <v>128</v>
      </c>
      <c r="C130" t="s">
        <v>613</v>
      </c>
    </row>
    <row r="131" spans="1:3" x14ac:dyDescent="0.35">
      <c r="A131" s="9"/>
      <c r="B131" t="s">
        <v>129</v>
      </c>
      <c r="C131" t="s">
        <v>614</v>
      </c>
    </row>
    <row r="132" spans="1:3" x14ac:dyDescent="0.35">
      <c r="A132" s="9"/>
      <c r="B132" t="s">
        <v>130</v>
      </c>
      <c r="C132" t="s">
        <v>615</v>
      </c>
    </row>
    <row r="133" spans="1:3" x14ac:dyDescent="0.35">
      <c r="A133" s="9"/>
      <c r="B133" t="s">
        <v>131</v>
      </c>
      <c r="C133" t="s">
        <v>616</v>
      </c>
    </row>
    <row r="134" spans="1:3" x14ac:dyDescent="0.35">
      <c r="A134" s="9"/>
      <c r="B134" t="s">
        <v>132</v>
      </c>
      <c r="C134" t="s">
        <v>617</v>
      </c>
    </row>
    <row r="135" spans="1:3" x14ac:dyDescent="0.35">
      <c r="A135" s="9"/>
      <c r="B135" t="s">
        <v>133</v>
      </c>
      <c r="C135" t="s">
        <v>451</v>
      </c>
    </row>
    <row r="136" spans="1:3" x14ac:dyDescent="0.35">
      <c r="A136" s="9"/>
      <c r="B136" t="s">
        <v>134</v>
      </c>
      <c r="C136" t="s">
        <v>452</v>
      </c>
    </row>
    <row r="137" spans="1:3" x14ac:dyDescent="0.35">
      <c r="A137" s="9"/>
      <c r="B137" t="s">
        <v>135</v>
      </c>
      <c r="C137" t="s">
        <v>618</v>
      </c>
    </row>
    <row r="138" spans="1:3" x14ac:dyDescent="0.35">
      <c r="A138" s="9"/>
      <c r="B138" t="s">
        <v>136</v>
      </c>
      <c r="C138" t="s">
        <v>619</v>
      </c>
    </row>
    <row r="139" spans="1:3" x14ac:dyDescent="0.35">
      <c r="A139" s="9"/>
      <c r="B139" t="s">
        <v>137</v>
      </c>
      <c r="C139" t="s">
        <v>453</v>
      </c>
    </row>
    <row r="140" spans="1:3" x14ac:dyDescent="0.35">
      <c r="A140" s="9"/>
      <c r="B140" t="s">
        <v>138</v>
      </c>
      <c r="C140" t="s">
        <v>620</v>
      </c>
    </row>
    <row r="141" spans="1:3" x14ac:dyDescent="0.35">
      <c r="A141" s="9"/>
      <c r="B141" t="s">
        <v>139</v>
      </c>
      <c r="C141" t="s">
        <v>621</v>
      </c>
    </row>
    <row r="142" spans="1:3" x14ac:dyDescent="0.35">
      <c r="A142" s="9"/>
      <c r="B142" t="s">
        <v>140</v>
      </c>
      <c r="C142" t="s">
        <v>622</v>
      </c>
    </row>
    <row r="143" spans="1:3" x14ac:dyDescent="0.35">
      <c r="A143" s="9"/>
      <c r="B143" t="s">
        <v>141</v>
      </c>
      <c r="C143" t="s">
        <v>623</v>
      </c>
    </row>
    <row r="144" spans="1:3" x14ac:dyDescent="0.35">
      <c r="A144" s="9"/>
      <c r="B144" t="s">
        <v>142</v>
      </c>
      <c r="C144" t="s">
        <v>624</v>
      </c>
    </row>
    <row r="145" spans="1:3" x14ac:dyDescent="0.35">
      <c r="A145" s="9"/>
      <c r="B145" t="s">
        <v>143</v>
      </c>
      <c r="C145" t="s">
        <v>625</v>
      </c>
    </row>
    <row r="146" spans="1:3" x14ac:dyDescent="0.35">
      <c r="A146" s="9"/>
      <c r="B146" t="s">
        <v>144</v>
      </c>
      <c r="C146" t="s">
        <v>626</v>
      </c>
    </row>
    <row r="147" spans="1:3" x14ac:dyDescent="0.35">
      <c r="A147" s="9"/>
      <c r="B147" t="s">
        <v>145</v>
      </c>
      <c r="C147" t="s">
        <v>546</v>
      </c>
    </row>
    <row r="148" spans="1:3" x14ac:dyDescent="0.35">
      <c r="A148" s="9"/>
      <c r="B148" t="s">
        <v>146</v>
      </c>
      <c r="C148" t="s">
        <v>627</v>
      </c>
    </row>
    <row r="149" spans="1:3" x14ac:dyDescent="0.35">
      <c r="A149" s="9"/>
      <c r="B149" t="s">
        <v>147</v>
      </c>
      <c r="C149" t="s">
        <v>454</v>
      </c>
    </row>
    <row r="150" spans="1:3" x14ac:dyDescent="0.35">
      <c r="A150" s="9"/>
      <c r="B150" t="s">
        <v>148</v>
      </c>
      <c r="C150" t="s">
        <v>455</v>
      </c>
    </row>
    <row r="151" spans="1:3" x14ac:dyDescent="0.35">
      <c r="A151" s="9"/>
      <c r="B151" t="s">
        <v>149</v>
      </c>
      <c r="C151" t="s">
        <v>564</v>
      </c>
    </row>
    <row r="152" spans="1:3" x14ac:dyDescent="0.35">
      <c r="A152" s="9"/>
      <c r="B152" t="s">
        <v>150</v>
      </c>
      <c r="C152" t="s">
        <v>628</v>
      </c>
    </row>
    <row r="153" spans="1:3" x14ac:dyDescent="0.35">
      <c r="A153" s="9"/>
      <c r="B153" t="s">
        <v>151</v>
      </c>
      <c r="C153" t="s">
        <v>629</v>
      </c>
    </row>
    <row r="154" spans="1:3" x14ac:dyDescent="0.35">
      <c r="A154" s="9"/>
      <c r="B154" t="s">
        <v>152</v>
      </c>
      <c r="C154" t="s">
        <v>630</v>
      </c>
    </row>
    <row r="155" spans="1:3" x14ac:dyDescent="0.35">
      <c r="A155" s="9"/>
      <c r="B155" t="s">
        <v>153</v>
      </c>
      <c r="C155" t="s">
        <v>631</v>
      </c>
    </row>
    <row r="156" spans="1:3" x14ac:dyDescent="0.35">
      <c r="A156" s="9"/>
      <c r="B156" t="s">
        <v>154</v>
      </c>
      <c r="C156" t="s">
        <v>632</v>
      </c>
    </row>
    <row r="157" spans="1:3" x14ac:dyDescent="0.35">
      <c r="A157" s="9"/>
      <c r="B157" t="s">
        <v>155</v>
      </c>
      <c r="C157" t="s">
        <v>633</v>
      </c>
    </row>
    <row r="158" spans="1:3" x14ac:dyDescent="0.35">
      <c r="A158" s="9"/>
      <c r="B158" t="s">
        <v>156</v>
      </c>
      <c r="C158" t="s">
        <v>634</v>
      </c>
    </row>
    <row r="159" spans="1:3" x14ac:dyDescent="0.35">
      <c r="A159" s="9"/>
      <c r="B159" t="s">
        <v>157</v>
      </c>
      <c r="C159" t="s">
        <v>635</v>
      </c>
    </row>
    <row r="160" spans="1:3" x14ac:dyDescent="0.35">
      <c r="A160" s="9"/>
      <c r="B160" t="s">
        <v>158</v>
      </c>
      <c r="C160" t="s">
        <v>636</v>
      </c>
    </row>
    <row r="161" spans="1:3" x14ac:dyDescent="0.35">
      <c r="A161" s="9"/>
      <c r="B161" t="s">
        <v>159</v>
      </c>
      <c r="C161" t="s">
        <v>637</v>
      </c>
    </row>
    <row r="162" spans="1:3" x14ac:dyDescent="0.35">
      <c r="A162" s="9"/>
      <c r="B162" t="s">
        <v>160</v>
      </c>
      <c r="C162" t="s">
        <v>941</v>
      </c>
    </row>
    <row r="163" spans="1:3" x14ac:dyDescent="0.35">
      <c r="A163" s="9"/>
      <c r="B163" t="s">
        <v>161</v>
      </c>
      <c r="C163" t="s">
        <v>638</v>
      </c>
    </row>
    <row r="164" spans="1:3" x14ac:dyDescent="0.35">
      <c r="A164" s="9"/>
      <c r="B164" t="s">
        <v>162</v>
      </c>
      <c r="C164" t="s">
        <v>639</v>
      </c>
    </row>
    <row r="165" spans="1:3" x14ac:dyDescent="0.35">
      <c r="A165" s="9"/>
      <c r="B165" t="s">
        <v>163</v>
      </c>
      <c r="C165" t="s">
        <v>456</v>
      </c>
    </row>
    <row r="166" spans="1:3" x14ac:dyDescent="0.35">
      <c r="A166" s="9"/>
      <c r="B166" t="s">
        <v>164</v>
      </c>
      <c r="C166" t="s">
        <v>457</v>
      </c>
    </row>
    <row r="167" spans="1:3" x14ac:dyDescent="0.35">
      <c r="A167" s="9"/>
      <c r="B167" t="s">
        <v>165</v>
      </c>
      <c r="C167" t="s">
        <v>640</v>
      </c>
    </row>
    <row r="168" spans="1:3" x14ac:dyDescent="0.35">
      <c r="A168" s="9"/>
      <c r="B168" t="s">
        <v>166</v>
      </c>
      <c r="C168" t="s">
        <v>458</v>
      </c>
    </row>
    <row r="169" spans="1:3" x14ac:dyDescent="0.35">
      <c r="A169" s="9"/>
      <c r="B169" t="s">
        <v>168</v>
      </c>
      <c r="C169" t="s">
        <v>459</v>
      </c>
    </row>
    <row r="170" spans="1:3" x14ac:dyDescent="0.35">
      <c r="A170" s="9"/>
      <c r="B170" t="s">
        <v>169</v>
      </c>
      <c r="C170" t="s">
        <v>460</v>
      </c>
    </row>
    <row r="171" spans="1:3" x14ac:dyDescent="0.35">
      <c r="A171" s="9"/>
      <c r="B171" t="s">
        <v>170</v>
      </c>
      <c r="C171" t="s">
        <v>642</v>
      </c>
    </row>
    <row r="172" spans="1:3" x14ac:dyDescent="0.35">
      <c r="A172" s="9"/>
      <c r="B172" t="s">
        <v>171</v>
      </c>
      <c r="C172" t="s">
        <v>643</v>
      </c>
    </row>
    <row r="173" spans="1:3" x14ac:dyDescent="0.35">
      <c r="A173" s="9"/>
      <c r="B173" t="s">
        <v>172</v>
      </c>
      <c r="C173" t="s">
        <v>644</v>
      </c>
    </row>
    <row r="174" spans="1:3" x14ac:dyDescent="0.35">
      <c r="A174" s="9"/>
      <c r="B174" t="s">
        <v>173</v>
      </c>
      <c r="C174" t="s">
        <v>645</v>
      </c>
    </row>
    <row r="175" spans="1:3" x14ac:dyDescent="0.35">
      <c r="A175" s="9"/>
      <c r="B175" t="s">
        <v>174</v>
      </c>
      <c r="C175" t="s">
        <v>646</v>
      </c>
    </row>
    <row r="176" spans="1:3" x14ac:dyDescent="0.35">
      <c r="A176" s="9"/>
      <c r="B176" t="s">
        <v>175</v>
      </c>
      <c r="C176" t="s">
        <v>461</v>
      </c>
    </row>
    <row r="177" spans="1:3" x14ac:dyDescent="0.35">
      <c r="A177" s="9"/>
      <c r="B177" t="s">
        <v>176</v>
      </c>
      <c r="C177" t="s">
        <v>462</v>
      </c>
    </row>
    <row r="178" spans="1:3" x14ac:dyDescent="0.35">
      <c r="A178" s="9"/>
      <c r="B178" t="s">
        <v>177</v>
      </c>
      <c r="C178" t="s">
        <v>463</v>
      </c>
    </row>
    <row r="179" spans="1:3" x14ac:dyDescent="0.35">
      <c r="A179" s="9"/>
      <c r="B179" t="s">
        <v>178</v>
      </c>
      <c r="C179" t="s">
        <v>464</v>
      </c>
    </row>
    <row r="180" spans="1:3" x14ac:dyDescent="0.35">
      <c r="A180" s="9"/>
      <c r="B180" t="s">
        <v>179</v>
      </c>
      <c r="C180" t="s">
        <v>465</v>
      </c>
    </row>
    <row r="181" spans="1:3" x14ac:dyDescent="0.35">
      <c r="A181" s="9"/>
      <c r="B181" t="s">
        <v>180</v>
      </c>
      <c r="C181" t="s">
        <v>647</v>
      </c>
    </row>
    <row r="182" spans="1:3" x14ac:dyDescent="0.35">
      <c r="A182" s="9"/>
      <c r="B182" t="s">
        <v>181</v>
      </c>
      <c r="C182" t="s">
        <v>466</v>
      </c>
    </row>
    <row r="183" spans="1:3" x14ac:dyDescent="0.35">
      <c r="A183" s="9"/>
      <c r="B183" t="s">
        <v>182</v>
      </c>
      <c r="C183" t="s">
        <v>467</v>
      </c>
    </row>
    <row r="184" spans="1:3" x14ac:dyDescent="0.35">
      <c r="A184" s="9"/>
      <c r="B184" t="s">
        <v>183</v>
      </c>
      <c r="C184" t="s">
        <v>648</v>
      </c>
    </row>
    <row r="185" spans="1:3" x14ac:dyDescent="0.35">
      <c r="A185" s="9"/>
      <c r="B185" t="s">
        <v>184</v>
      </c>
      <c r="C185" t="s">
        <v>649</v>
      </c>
    </row>
    <row r="186" spans="1:3" x14ac:dyDescent="0.35">
      <c r="A186" s="9"/>
      <c r="B186" t="s">
        <v>185</v>
      </c>
      <c r="C186" t="s">
        <v>650</v>
      </c>
    </row>
    <row r="187" spans="1:3" x14ac:dyDescent="0.35">
      <c r="A187" s="9"/>
      <c r="B187" t="s">
        <v>186</v>
      </c>
      <c r="C187" t="s">
        <v>651</v>
      </c>
    </row>
    <row r="188" spans="1:3" x14ac:dyDescent="0.35">
      <c r="A188" s="9"/>
      <c r="B188" t="s">
        <v>187</v>
      </c>
      <c r="C188" t="s">
        <v>652</v>
      </c>
    </row>
    <row r="189" spans="1:3" x14ac:dyDescent="0.35">
      <c r="A189" s="9"/>
      <c r="B189" t="s">
        <v>188</v>
      </c>
      <c r="C189" t="s">
        <v>653</v>
      </c>
    </row>
    <row r="190" spans="1:3" x14ac:dyDescent="0.35">
      <c r="A190" s="9"/>
      <c r="B190" t="s">
        <v>189</v>
      </c>
      <c r="C190" t="s">
        <v>654</v>
      </c>
    </row>
    <row r="191" spans="1:3" x14ac:dyDescent="0.35">
      <c r="A191" s="9"/>
      <c r="B191" t="s">
        <v>190</v>
      </c>
      <c r="C191" t="s">
        <v>655</v>
      </c>
    </row>
    <row r="192" spans="1:3" x14ac:dyDescent="0.35">
      <c r="A192" s="9"/>
      <c r="B192" t="s">
        <v>191</v>
      </c>
      <c r="C192" t="s">
        <v>656</v>
      </c>
    </row>
    <row r="193" spans="1:3" x14ac:dyDescent="0.35">
      <c r="A193" s="9"/>
      <c r="B193" t="s">
        <v>192</v>
      </c>
      <c r="C193" t="s">
        <v>657</v>
      </c>
    </row>
    <row r="194" spans="1:3" x14ac:dyDescent="0.35">
      <c r="A194" s="9"/>
      <c r="B194" t="s">
        <v>193</v>
      </c>
      <c r="C194" t="s">
        <v>899</v>
      </c>
    </row>
    <row r="195" spans="1:3" x14ac:dyDescent="0.35">
      <c r="A195" s="9"/>
      <c r="B195" t="s">
        <v>194</v>
      </c>
      <c r="C195" t="s">
        <v>658</v>
      </c>
    </row>
    <row r="196" spans="1:3" x14ac:dyDescent="0.35">
      <c r="A196" s="9"/>
      <c r="B196" t="s">
        <v>195</v>
      </c>
      <c r="C196" t="s">
        <v>659</v>
      </c>
    </row>
    <row r="197" spans="1:3" x14ac:dyDescent="0.35">
      <c r="A197" s="9"/>
      <c r="B197" t="s">
        <v>196</v>
      </c>
      <c r="C197" t="s">
        <v>660</v>
      </c>
    </row>
    <row r="198" spans="1:3" x14ac:dyDescent="0.35">
      <c r="A198" s="9"/>
      <c r="B198" t="s">
        <v>197</v>
      </c>
      <c r="C198" t="s">
        <v>468</v>
      </c>
    </row>
    <row r="199" spans="1:3" x14ac:dyDescent="0.35">
      <c r="A199" s="9"/>
      <c r="B199" t="s">
        <v>198</v>
      </c>
      <c r="C199" t="s">
        <v>469</v>
      </c>
    </row>
    <row r="200" spans="1:3" x14ac:dyDescent="0.35">
      <c r="A200" s="9"/>
      <c r="B200" t="s">
        <v>199</v>
      </c>
      <c r="C200" t="s">
        <v>470</v>
      </c>
    </row>
    <row r="201" spans="1:3" x14ac:dyDescent="0.35">
      <c r="A201" s="9"/>
      <c r="B201" t="s">
        <v>200</v>
      </c>
      <c r="C201" t="s">
        <v>661</v>
      </c>
    </row>
    <row r="202" spans="1:3" x14ac:dyDescent="0.35">
      <c r="A202" s="9"/>
      <c r="B202" t="s">
        <v>201</v>
      </c>
      <c r="C202" t="s">
        <v>662</v>
      </c>
    </row>
    <row r="203" spans="1:3" x14ac:dyDescent="0.35">
      <c r="A203" s="9"/>
      <c r="B203" t="s">
        <v>202</v>
      </c>
      <c r="C203" t="s">
        <v>663</v>
      </c>
    </row>
    <row r="204" spans="1:3" x14ac:dyDescent="0.35">
      <c r="A204" s="9"/>
      <c r="B204" t="s">
        <v>203</v>
      </c>
      <c r="C204" t="s">
        <v>664</v>
      </c>
    </row>
    <row r="205" spans="1:3" x14ac:dyDescent="0.35">
      <c r="A205" s="9"/>
      <c r="B205" t="s">
        <v>204</v>
      </c>
      <c r="C205" t="s">
        <v>665</v>
      </c>
    </row>
    <row r="206" spans="1:3" x14ac:dyDescent="0.35">
      <c r="A206" s="9"/>
      <c r="B206" t="s">
        <v>205</v>
      </c>
      <c r="C206" t="s">
        <v>471</v>
      </c>
    </row>
    <row r="207" spans="1:3" x14ac:dyDescent="0.35">
      <c r="A207" s="9"/>
      <c r="B207" t="s">
        <v>206</v>
      </c>
      <c r="C207" t="s">
        <v>666</v>
      </c>
    </row>
    <row r="208" spans="1:3" x14ac:dyDescent="0.35">
      <c r="A208" s="9"/>
      <c r="B208" t="s">
        <v>207</v>
      </c>
      <c r="C208" t="s">
        <v>667</v>
      </c>
    </row>
    <row r="209" spans="1:3" x14ac:dyDescent="0.35">
      <c r="A209" s="9"/>
      <c r="B209" t="s">
        <v>208</v>
      </c>
      <c r="C209" t="s">
        <v>668</v>
      </c>
    </row>
    <row r="210" spans="1:3" x14ac:dyDescent="0.35">
      <c r="A210" s="9"/>
      <c r="B210" t="s">
        <v>209</v>
      </c>
      <c r="C210" t="s">
        <v>669</v>
      </c>
    </row>
    <row r="211" spans="1:3" x14ac:dyDescent="0.35">
      <c r="A211" s="9"/>
      <c r="B211" t="s">
        <v>210</v>
      </c>
      <c r="C211" t="s">
        <v>472</v>
      </c>
    </row>
    <row r="212" spans="1:3" x14ac:dyDescent="0.35">
      <c r="A212" s="9"/>
      <c r="B212" t="s">
        <v>211</v>
      </c>
      <c r="C212" t="s">
        <v>670</v>
      </c>
    </row>
    <row r="213" spans="1:3" x14ac:dyDescent="0.35">
      <c r="A213" s="9"/>
      <c r="B213" t="s">
        <v>212</v>
      </c>
      <c r="C213" t="s">
        <v>671</v>
      </c>
    </row>
    <row r="214" spans="1:3" x14ac:dyDescent="0.35">
      <c r="A214" s="9"/>
      <c r="B214" t="s">
        <v>213</v>
      </c>
      <c r="C214" t="s">
        <v>672</v>
      </c>
    </row>
    <row r="215" spans="1:3" x14ac:dyDescent="0.35">
      <c r="A215" s="9"/>
      <c r="B215" t="s">
        <v>214</v>
      </c>
      <c r="C215" t="s">
        <v>673</v>
      </c>
    </row>
    <row r="216" spans="1:3" x14ac:dyDescent="0.35">
      <c r="A216" s="9"/>
      <c r="B216" t="s">
        <v>215</v>
      </c>
      <c r="C216" t="s">
        <v>674</v>
      </c>
    </row>
    <row r="217" spans="1:3" x14ac:dyDescent="0.35">
      <c r="A217" s="9"/>
      <c r="B217" t="s">
        <v>216</v>
      </c>
      <c r="C217" t="s">
        <v>675</v>
      </c>
    </row>
    <row r="218" spans="1:3" x14ac:dyDescent="0.35">
      <c r="A218" s="9"/>
      <c r="B218" t="s">
        <v>217</v>
      </c>
      <c r="C218" t="s">
        <v>676</v>
      </c>
    </row>
    <row r="219" spans="1:3" x14ac:dyDescent="0.35">
      <c r="A219" s="9"/>
      <c r="B219" t="s">
        <v>218</v>
      </c>
      <c r="C219" t="s">
        <v>677</v>
      </c>
    </row>
    <row r="220" spans="1:3" x14ac:dyDescent="0.35">
      <c r="A220" s="9"/>
      <c r="B220" t="s">
        <v>219</v>
      </c>
      <c r="C220" t="s">
        <v>678</v>
      </c>
    </row>
    <row r="221" spans="1:3" x14ac:dyDescent="0.35">
      <c r="A221" s="9"/>
      <c r="B221" t="s">
        <v>220</v>
      </c>
      <c r="C221" t="s">
        <v>679</v>
      </c>
    </row>
    <row r="222" spans="1:3" x14ac:dyDescent="0.35">
      <c r="A222" s="9"/>
      <c r="B222" t="s">
        <v>221</v>
      </c>
      <c r="C222" t="s">
        <v>680</v>
      </c>
    </row>
    <row r="223" spans="1:3" x14ac:dyDescent="0.35">
      <c r="A223" s="9"/>
      <c r="B223" t="s">
        <v>222</v>
      </c>
      <c r="C223" t="s">
        <v>681</v>
      </c>
    </row>
    <row r="224" spans="1:3" x14ac:dyDescent="0.35">
      <c r="A224" s="9"/>
      <c r="B224" t="s">
        <v>223</v>
      </c>
      <c r="C224" t="s">
        <v>473</v>
      </c>
    </row>
    <row r="225" spans="1:3" x14ac:dyDescent="0.35">
      <c r="A225" s="9"/>
      <c r="B225" t="s">
        <v>224</v>
      </c>
      <c r="C225" t="s">
        <v>682</v>
      </c>
    </row>
    <row r="226" spans="1:3" x14ac:dyDescent="0.35">
      <c r="A226" s="9"/>
      <c r="B226" t="s">
        <v>225</v>
      </c>
      <c r="C226" t="s">
        <v>683</v>
      </c>
    </row>
    <row r="227" spans="1:3" x14ac:dyDescent="0.35">
      <c r="A227" s="9"/>
      <c r="B227" t="s">
        <v>226</v>
      </c>
      <c r="C227" t="s">
        <v>684</v>
      </c>
    </row>
    <row r="228" spans="1:3" x14ac:dyDescent="0.35">
      <c r="A228" s="9"/>
      <c r="B228" t="s">
        <v>227</v>
      </c>
      <c r="C228" t="s">
        <v>685</v>
      </c>
    </row>
    <row r="229" spans="1:3" x14ac:dyDescent="0.35">
      <c r="A229" s="9"/>
      <c r="B229" t="s">
        <v>228</v>
      </c>
      <c r="C229" t="s">
        <v>686</v>
      </c>
    </row>
    <row r="230" spans="1:3" x14ac:dyDescent="0.35">
      <c r="A230" s="9"/>
      <c r="B230" t="s">
        <v>229</v>
      </c>
      <c r="C230" t="s">
        <v>687</v>
      </c>
    </row>
    <row r="231" spans="1:3" x14ac:dyDescent="0.35">
      <c r="A231" s="9"/>
      <c r="B231" t="s">
        <v>230</v>
      </c>
      <c r="C231" t="s">
        <v>688</v>
      </c>
    </row>
    <row r="232" spans="1:3" x14ac:dyDescent="0.35">
      <c r="A232" s="9"/>
      <c r="B232" t="s">
        <v>231</v>
      </c>
      <c r="C232" t="s">
        <v>689</v>
      </c>
    </row>
    <row r="233" spans="1:3" x14ac:dyDescent="0.35">
      <c r="A233" s="9"/>
      <c r="B233" t="s">
        <v>232</v>
      </c>
      <c r="C233" t="s">
        <v>690</v>
      </c>
    </row>
    <row r="234" spans="1:3" x14ac:dyDescent="0.35">
      <c r="A234" s="9"/>
      <c r="B234" t="s">
        <v>233</v>
      </c>
      <c r="C234" t="s">
        <v>691</v>
      </c>
    </row>
    <row r="235" spans="1:3" x14ac:dyDescent="0.35">
      <c r="A235" s="9"/>
      <c r="B235" t="s">
        <v>235</v>
      </c>
      <c r="C235" t="s">
        <v>693</v>
      </c>
    </row>
    <row r="236" spans="1:3" x14ac:dyDescent="0.35">
      <c r="A236" s="9"/>
      <c r="B236" t="s">
        <v>236</v>
      </c>
      <c r="C236" t="s">
        <v>694</v>
      </c>
    </row>
    <row r="237" spans="1:3" x14ac:dyDescent="0.35">
      <c r="A237" s="9"/>
      <c r="B237" t="s">
        <v>237</v>
      </c>
      <c r="C237" t="s">
        <v>695</v>
      </c>
    </row>
    <row r="238" spans="1:3" x14ac:dyDescent="0.35">
      <c r="A238" s="9"/>
      <c r="B238" t="s">
        <v>238</v>
      </c>
      <c r="C238" t="s">
        <v>696</v>
      </c>
    </row>
    <row r="239" spans="1:3" x14ac:dyDescent="0.35">
      <c r="A239" s="9"/>
      <c r="B239" t="s">
        <v>239</v>
      </c>
      <c r="C239" t="s">
        <v>697</v>
      </c>
    </row>
    <row r="240" spans="1:3" x14ac:dyDescent="0.35">
      <c r="A240" s="9"/>
      <c r="B240" t="s">
        <v>240</v>
      </c>
      <c r="C240" t="s">
        <v>698</v>
      </c>
    </row>
    <row r="241" spans="1:3" x14ac:dyDescent="0.35">
      <c r="A241" s="9"/>
      <c r="B241" t="s">
        <v>241</v>
      </c>
      <c r="C241" t="s">
        <v>699</v>
      </c>
    </row>
    <row r="242" spans="1:3" x14ac:dyDescent="0.35">
      <c r="A242" s="9"/>
      <c r="B242" t="s">
        <v>242</v>
      </c>
      <c r="C242" t="s">
        <v>700</v>
      </c>
    </row>
    <row r="243" spans="1:3" x14ac:dyDescent="0.35">
      <c r="A243" s="9"/>
      <c r="B243" t="s">
        <v>243</v>
      </c>
      <c r="C243" t="s">
        <v>474</v>
      </c>
    </row>
    <row r="244" spans="1:3" x14ac:dyDescent="0.35">
      <c r="A244" s="9"/>
      <c r="B244" t="s">
        <v>244</v>
      </c>
      <c r="C244" t="s">
        <v>701</v>
      </c>
    </row>
    <row r="245" spans="1:3" x14ac:dyDescent="0.35">
      <c r="A245" s="9"/>
      <c r="B245" t="s">
        <v>245</v>
      </c>
      <c r="C245" t="s">
        <v>702</v>
      </c>
    </row>
    <row r="246" spans="1:3" x14ac:dyDescent="0.35">
      <c r="A246" s="9"/>
      <c r="B246" t="s">
        <v>246</v>
      </c>
      <c r="C246" t="s">
        <v>703</v>
      </c>
    </row>
    <row r="247" spans="1:3" x14ac:dyDescent="0.35">
      <c r="A247" s="9"/>
      <c r="B247" t="s">
        <v>247</v>
      </c>
      <c r="C247" t="s">
        <v>704</v>
      </c>
    </row>
    <row r="248" spans="1:3" x14ac:dyDescent="0.35">
      <c r="A248" s="9"/>
      <c r="B248" t="s">
        <v>248</v>
      </c>
      <c r="C248" t="s">
        <v>705</v>
      </c>
    </row>
    <row r="249" spans="1:3" x14ac:dyDescent="0.35">
      <c r="A249" s="9"/>
      <c r="B249" t="s">
        <v>249</v>
      </c>
      <c r="C249" t="s">
        <v>706</v>
      </c>
    </row>
    <row r="250" spans="1:3" x14ac:dyDescent="0.35">
      <c r="A250" s="9"/>
      <c r="B250" t="s">
        <v>250</v>
      </c>
      <c r="C250" t="s">
        <v>707</v>
      </c>
    </row>
    <row r="251" spans="1:3" x14ac:dyDescent="0.35">
      <c r="A251" s="9"/>
      <c r="B251" t="s">
        <v>251</v>
      </c>
      <c r="C251" t="s">
        <v>475</v>
      </c>
    </row>
    <row r="252" spans="1:3" x14ac:dyDescent="0.35">
      <c r="A252" s="9"/>
      <c r="B252" t="s">
        <v>252</v>
      </c>
      <c r="C252" t="s">
        <v>476</v>
      </c>
    </row>
    <row r="253" spans="1:3" x14ac:dyDescent="0.35">
      <c r="A253" s="9"/>
      <c r="B253" t="s">
        <v>253</v>
      </c>
      <c r="C253" t="s">
        <v>708</v>
      </c>
    </row>
    <row r="254" spans="1:3" x14ac:dyDescent="0.35">
      <c r="A254" s="9"/>
      <c r="B254" t="s">
        <v>254</v>
      </c>
      <c r="C254" t="s">
        <v>709</v>
      </c>
    </row>
    <row r="255" spans="1:3" x14ac:dyDescent="0.35">
      <c r="A255" s="9"/>
      <c r="B255" t="s">
        <v>255</v>
      </c>
      <c r="C255" t="s">
        <v>710</v>
      </c>
    </row>
    <row r="256" spans="1:3" x14ac:dyDescent="0.35">
      <c r="A256" s="9"/>
      <c r="B256" t="s">
        <v>256</v>
      </c>
      <c r="C256" t="s">
        <v>558</v>
      </c>
    </row>
    <row r="257" spans="1:3" x14ac:dyDescent="0.35">
      <c r="A257" s="9"/>
      <c r="B257" t="s">
        <v>257</v>
      </c>
      <c r="C257" t="s">
        <v>711</v>
      </c>
    </row>
    <row r="258" spans="1:3" x14ac:dyDescent="0.35">
      <c r="A258" s="9"/>
      <c r="B258" t="s">
        <v>258</v>
      </c>
      <c r="C258" t="s">
        <v>712</v>
      </c>
    </row>
    <row r="259" spans="1:3" x14ac:dyDescent="0.35">
      <c r="A259" s="9"/>
      <c r="B259" t="s">
        <v>259</v>
      </c>
      <c r="C259" t="s">
        <v>713</v>
      </c>
    </row>
    <row r="260" spans="1:3" x14ac:dyDescent="0.35">
      <c r="A260" s="9"/>
      <c r="B260" t="s">
        <v>260</v>
      </c>
      <c r="C260" t="s">
        <v>714</v>
      </c>
    </row>
    <row r="261" spans="1:3" x14ac:dyDescent="0.35">
      <c r="A261" s="9"/>
      <c r="B261" t="s">
        <v>261</v>
      </c>
      <c r="C261" t="s">
        <v>715</v>
      </c>
    </row>
    <row r="262" spans="1:3" x14ac:dyDescent="0.35">
      <c r="A262" s="9"/>
      <c r="B262" t="s">
        <v>262</v>
      </c>
      <c r="C262" t="s">
        <v>477</v>
      </c>
    </row>
    <row r="263" spans="1:3" x14ac:dyDescent="0.35">
      <c r="A263" s="9"/>
      <c r="B263" t="s">
        <v>263</v>
      </c>
      <c r="C263" t="s">
        <v>478</v>
      </c>
    </row>
    <row r="264" spans="1:3" x14ac:dyDescent="0.35">
      <c r="A264" s="9"/>
      <c r="B264" t="s">
        <v>264</v>
      </c>
      <c r="C264" t="s">
        <v>716</v>
      </c>
    </row>
    <row r="265" spans="1:3" x14ac:dyDescent="0.35">
      <c r="A265" s="9"/>
      <c r="B265" t="s">
        <v>265</v>
      </c>
      <c r="C265" t="s">
        <v>717</v>
      </c>
    </row>
    <row r="266" spans="1:3" x14ac:dyDescent="0.35">
      <c r="A266" s="9"/>
      <c r="B266" t="s">
        <v>266</v>
      </c>
      <c r="C266" t="s">
        <v>479</v>
      </c>
    </row>
    <row r="267" spans="1:3" x14ac:dyDescent="0.35">
      <c r="A267" s="9"/>
      <c r="B267" t="s">
        <v>267</v>
      </c>
      <c r="C267" t="s">
        <v>480</v>
      </c>
    </row>
    <row r="268" spans="1:3" x14ac:dyDescent="0.35">
      <c r="A268" s="9"/>
      <c r="B268" t="s">
        <v>268</v>
      </c>
      <c r="C268" t="s">
        <v>718</v>
      </c>
    </row>
    <row r="269" spans="1:3" x14ac:dyDescent="0.35">
      <c r="A269" s="9"/>
      <c r="B269" t="s">
        <v>269</v>
      </c>
      <c r="C269" t="s">
        <v>719</v>
      </c>
    </row>
    <row r="270" spans="1:3" x14ac:dyDescent="0.35">
      <c r="A270" s="9"/>
      <c r="B270" t="s">
        <v>270</v>
      </c>
      <c r="C270" t="s">
        <v>720</v>
      </c>
    </row>
    <row r="271" spans="1:3" x14ac:dyDescent="0.35">
      <c r="A271" s="9"/>
      <c r="B271" t="s">
        <v>271</v>
      </c>
      <c r="C271" t="s">
        <v>721</v>
      </c>
    </row>
    <row r="272" spans="1:3" x14ac:dyDescent="0.35">
      <c r="A272" s="9"/>
      <c r="B272" t="s">
        <v>272</v>
      </c>
      <c r="C272" t="s">
        <v>722</v>
      </c>
    </row>
    <row r="273" spans="1:3" x14ac:dyDescent="0.35">
      <c r="A273" s="9"/>
      <c r="B273" t="s">
        <v>273</v>
      </c>
      <c r="C273" t="s">
        <v>723</v>
      </c>
    </row>
    <row r="274" spans="1:3" x14ac:dyDescent="0.35">
      <c r="A274" s="9"/>
      <c r="B274" t="s">
        <v>274</v>
      </c>
      <c r="C274" t="s">
        <v>724</v>
      </c>
    </row>
    <row r="275" spans="1:3" x14ac:dyDescent="0.35">
      <c r="A275" s="9"/>
      <c r="B275" t="s">
        <v>275</v>
      </c>
      <c r="C275" t="s">
        <v>725</v>
      </c>
    </row>
    <row r="276" spans="1:3" x14ac:dyDescent="0.35">
      <c r="A276" s="9"/>
      <c r="B276" t="s">
        <v>276</v>
      </c>
      <c r="C276" t="s">
        <v>481</v>
      </c>
    </row>
    <row r="277" spans="1:3" x14ac:dyDescent="0.35">
      <c r="A277" s="9"/>
      <c r="B277" t="s">
        <v>277</v>
      </c>
      <c r="C277" t="s">
        <v>726</v>
      </c>
    </row>
    <row r="278" spans="1:3" x14ac:dyDescent="0.35">
      <c r="A278" s="9"/>
      <c r="B278" t="s">
        <v>278</v>
      </c>
      <c r="C278" t="s">
        <v>482</v>
      </c>
    </row>
    <row r="279" spans="1:3" x14ac:dyDescent="0.35">
      <c r="A279" s="9"/>
      <c r="B279" t="s">
        <v>279</v>
      </c>
      <c r="C279" t="s">
        <v>483</v>
      </c>
    </row>
    <row r="280" spans="1:3" x14ac:dyDescent="0.35">
      <c r="A280" s="9"/>
      <c r="B280" t="s">
        <v>280</v>
      </c>
      <c r="C280" t="s">
        <v>484</v>
      </c>
    </row>
    <row r="281" spans="1:3" x14ac:dyDescent="0.35">
      <c r="A281" s="9"/>
      <c r="B281" t="s">
        <v>281</v>
      </c>
      <c r="C281" t="s">
        <v>933</v>
      </c>
    </row>
    <row r="282" spans="1:3" x14ac:dyDescent="0.35">
      <c r="A282" s="9"/>
      <c r="B282" t="s">
        <v>282</v>
      </c>
      <c r="C282" t="s">
        <v>727</v>
      </c>
    </row>
    <row r="283" spans="1:3" x14ac:dyDescent="0.35">
      <c r="A283" s="9"/>
      <c r="B283" t="s">
        <v>283</v>
      </c>
      <c r="C283" t="s">
        <v>728</v>
      </c>
    </row>
    <row r="284" spans="1:3" x14ac:dyDescent="0.35">
      <c r="A284" s="9"/>
      <c r="B284" t="s">
        <v>284</v>
      </c>
      <c r="C284" t="s">
        <v>729</v>
      </c>
    </row>
    <row r="285" spans="1:3" x14ac:dyDescent="0.35">
      <c r="A285" s="9"/>
      <c r="B285" t="s">
        <v>285</v>
      </c>
      <c r="C285" t="s">
        <v>730</v>
      </c>
    </row>
    <row r="286" spans="1:3" x14ac:dyDescent="0.35">
      <c r="A286" s="9"/>
      <c r="B286" t="s">
        <v>286</v>
      </c>
      <c r="C286" t="s">
        <v>731</v>
      </c>
    </row>
    <row r="287" spans="1:3" x14ac:dyDescent="0.35">
      <c r="A287" s="9"/>
      <c r="B287" t="s">
        <v>287</v>
      </c>
      <c r="C287" t="s">
        <v>732</v>
      </c>
    </row>
    <row r="288" spans="1:3" x14ac:dyDescent="0.35">
      <c r="A288" s="9"/>
      <c r="B288" t="s">
        <v>288</v>
      </c>
      <c r="C288" t="s">
        <v>733</v>
      </c>
    </row>
    <row r="289" spans="1:3" x14ac:dyDescent="0.35">
      <c r="A289" s="9"/>
      <c r="B289" t="s">
        <v>289</v>
      </c>
      <c r="C289" t="s">
        <v>734</v>
      </c>
    </row>
    <row r="290" spans="1:3" x14ac:dyDescent="0.35">
      <c r="A290" s="9"/>
      <c r="B290" t="s">
        <v>290</v>
      </c>
      <c r="C290" t="s">
        <v>735</v>
      </c>
    </row>
    <row r="291" spans="1:3" x14ac:dyDescent="0.35">
      <c r="A291" s="9"/>
      <c r="B291" t="s">
        <v>291</v>
      </c>
      <c r="C291" t="s">
        <v>736</v>
      </c>
    </row>
    <row r="292" spans="1:3" x14ac:dyDescent="0.35">
      <c r="A292" s="9"/>
      <c r="B292" t="s">
        <v>292</v>
      </c>
      <c r="C292" t="s">
        <v>485</v>
      </c>
    </row>
    <row r="293" spans="1:3" x14ac:dyDescent="0.35">
      <c r="A293" s="9"/>
      <c r="B293" t="s">
        <v>293</v>
      </c>
      <c r="C293" t="s">
        <v>486</v>
      </c>
    </row>
    <row r="294" spans="1:3" x14ac:dyDescent="0.35">
      <c r="A294" s="9"/>
      <c r="B294" t="s">
        <v>294</v>
      </c>
      <c r="C294" t="s">
        <v>573</v>
      </c>
    </row>
    <row r="295" spans="1:3" x14ac:dyDescent="0.35">
      <c r="A295" s="9"/>
      <c r="B295" t="s">
        <v>296</v>
      </c>
      <c r="C295" t="s">
        <v>738</v>
      </c>
    </row>
    <row r="296" spans="1:3" x14ac:dyDescent="0.35">
      <c r="A296" s="9"/>
      <c r="B296" t="s">
        <v>297</v>
      </c>
      <c r="C296" t="s">
        <v>739</v>
      </c>
    </row>
    <row r="297" spans="1:3" x14ac:dyDescent="0.35">
      <c r="A297" s="9"/>
      <c r="B297" t="s">
        <v>298</v>
      </c>
      <c r="C297" t="s">
        <v>740</v>
      </c>
    </row>
    <row r="298" spans="1:3" x14ac:dyDescent="0.35">
      <c r="A298" s="9"/>
      <c r="B298" t="s">
        <v>299</v>
      </c>
      <c r="C298" t="s">
        <v>741</v>
      </c>
    </row>
    <row r="299" spans="1:3" x14ac:dyDescent="0.35">
      <c r="A299" s="9"/>
      <c r="B299" t="s">
        <v>300</v>
      </c>
      <c r="C299" t="s">
        <v>742</v>
      </c>
    </row>
    <row r="300" spans="1:3" x14ac:dyDescent="0.35">
      <c r="A300" s="9"/>
      <c r="B300" t="s">
        <v>301</v>
      </c>
      <c r="C300" t="s">
        <v>743</v>
      </c>
    </row>
    <row r="301" spans="1:3" x14ac:dyDescent="0.35">
      <c r="A301" s="9"/>
      <c r="B301" t="s">
        <v>302</v>
      </c>
      <c r="C301" t="s">
        <v>744</v>
      </c>
    </row>
    <row r="302" spans="1:3" x14ac:dyDescent="0.35">
      <c r="A302" s="9"/>
      <c r="B302" t="s">
        <v>303</v>
      </c>
      <c r="C302" t="s">
        <v>745</v>
      </c>
    </row>
    <row r="303" spans="1:3" x14ac:dyDescent="0.35">
      <c r="A303" s="9"/>
      <c r="B303" t="s">
        <v>304</v>
      </c>
      <c r="C303" t="s">
        <v>746</v>
      </c>
    </row>
    <row r="304" spans="1:3" x14ac:dyDescent="0.35">
      <c r="A304" s="9"/>
      <c r="B304" t="s">
        <v>305</v>
      </c>
      <c r="C304" t="s">
        <v>747</v>
      </c>
    </row>
    <row r="305" spans="1:3" x14ac:dyDescent="0.35">
      <c r="A305" s="9"/>
      <c r="B305" t="s">
        <v>306</v>
      </c>
      <c r="C305" t="s">
        <v>748</v>
      </c>
    </row>
    <row r="306" spans="1:3" x14ac:dyDescent="0.35">
      <c r="A306" s="9"/>
      <c r="B306" t="s">
        <v>307</v>
      </c>
      <c r="C306" t="s">
        <v>749</v>
      </c>
    </row>
    <row r="307" spans="1:3" x14ac:dyDescent="0.35">
      <c r="A307" s="9"/>
      <c r="B307" t="s">
        <v>308</v>
      </c>
      <c r="C307" t="s">
        <v>750</v>
      </c>
    </row>
    <row r="308" spans="1:3" x14ac:dyDescent="0.35">
      <c r="A308" s="9"/>
      <c r="B308" t="s">
        <v>309</v>
      </c>
      <c r="C308" t="s">
        <v>751</v>
      </c>
    </row>
    <row r="309" spans="1:3" x14ac:dyDescent="0.35">
      <c r="A309" s="9"/>
      <c r="B309" t="s">
        <v>310</v>
      </c>
      <c r="C309" t="s">
        <v>752</v>
      </c>
    </row>
    <row r="310" spans="1:3" x14ac:dyDescent="0.35">
      <c r="A310" s="9"/>
      <c r="B310" t="s">
        <v>311</v>
      </c>
      <c r="C310" t="s">
        <v>753</v>
      </c>
    </row>
    <row r="311" spans="1:3" x14ac:dyDescent="0.35">
      <c r="A311" s="9"/>
      <c r="B311" t="s">
        <v>312</v>
      </c>
      <c r="C311" t="s">
        <v>754</v>
      </c>
    </row>
    <row r="312" spans="1:3" x14ac:dyDescent="0.35">
      <c r="A312" s="9"/>
      <c r="B312" t="s">
        <v>313</v>
      </c>
      <c r="C312" t="s">
        <v>755</v>
      </c>
    </row>
    <row r="313" spans="1:3" x14ac:dyDescent="0.35">
      <c r="A313" s="9"/>
      <c r="B313" t="s">
        <v>314</v>
      </c>
      <c r="C313" t="s">
        <v>756</v>
      </c>
    </row>
    <row r="314" spans="1:3" x14ac:dyDescent="0.35">
      <c r="A314" s="9"/>
      <c r="B314" t="s">
        <v>315</v>
      </c>
      <c r="C314" t="s">
        <v>757</v>
      </c>
    </row>
    <row r="315" spans="1:3" x14ac:dyDescent="0.35">
      <c r="A315" s="9"/>
      <c r="B315" t="s">
        <v>316</v>
      </c>
      <c r="C315" t="s">
        <v>758</v>
      </c>
    </row>
    <row r="316" spans="1:3" x14ac:dyDescent="0.35">
      <c r="A316" s="9"/>
      <c r="B316" t="s">
        <v>317</v>
      </c>
      <c r="C316" t="s">
        <v>759</v>
      </c>
    </row>
    <row r="317" spans="1:3" x14ac:dyDescent="0.35">
      <c r="A317" s="9"/>
      <c r="B317" t="s">
        <v>318</v>
      </c>
      <c r="C317" t="s">
        <v>760</v>
      </c>
    </row>
    <row r="318" spans="1:3" x14ac:dyDescent="0.35">
      <c r="A318" s="9"/>
      <c r="B318" t="s">
        <v>319</v>
      </c>
      <c r="C318" t="s">
        <v>761</v>
      </c>
    </row>
    <row r="319" spans="1:3" x14ac:dyDescent="0.35">
      <c r="A319" s="9"/>
      <c r="B319" t="s">
        <v>320</v>
      </c>
      <c r="C319" t="s">
        <v>762</v>
      </c>
    </row>
    <row r="320" spans="1:3" x14ac:dyDescent="0.35">
      <c r="A320" s="9"/>
      <c r="B320" t="s">
        <v>321</v>
      </c>
      <c r="C320" t="s">
        <v>763</v>
      </c>
    </row>
    <row r="321" spans="1:3" x14ac:dyDescent="0.35">
      <c r="A321" s="9"/>
      <c r="B321" t="s">
        <v>322</v>
      </c>
      <c r="C321" t="s">
        <v>764</v>
      </c>
    </row>
    <row r="322" spans="1:3" x14ac:dyDescent="0.35">
      <c r="A322" s="9"/>
      <c r="B322" t="s">
        <v>323</v>
      </c>
      <c r="C322" t="s">
        <v>765</v>
      </c>
    </row>
    <row r="323" spans="1:3" x14ac:dyDescent="0.35">
      <c r="A323" s="9"/>
      <c r="B323" t="s">
        <v>324</v>
      </c>
      <c r="C323" t="s">
        <v>766</v>
      </c>
    </row>
    <row r="324" spans="1:3" x14ac:dyDescent="0.35">
      <c r="A324" s="9"/>
      <c r="B324" t="s">
        <v>325</v>
      </c>
      <c r="C324" t="s">
        <v>767</v>
      </c>
    </row>
    <row r="325" spans="1:3" x14ac:dyDescent="0.35">
      <c r="A325" s="9"/>
      <c r="B325" t="s">
        <v>327</v>
      </c>
      <c r="C325" t="s">
        <v>769</v>
      </c>
    </row>
    <row r="326" spans="1:3" x14ac:dyDescent="0.35">
      <c r="A326" s="9"/>
      <c r="B326" t="s">
        <v>328</v>
      </c>
      <c r="C326" t="s">
        <v>487</v>
      </c>
    </row>
    <row r="327" spans="1:3" x14ac:dyDescent="0.35">
      <c r="A327" s="9"/>
      <c r="B327" t="s">
        <v>329</v>
      </c>
      <c r="C327" t="s">
        <v>770</v>
      </c>
    </row>
    <row r="328" spans="1:3" x14ac:dyDescent="0.35">
      <c r="A328" s="9"/>
      <c r="B328" t="s">
        <v>330</v>
      </c>
      <c r="C328" t="s">
        <v>771</v>
      </c>
    </row>
    <row r="329" spans="1:3" x14ac:dyDescent="0.35">
      <c r="A329" s="9"/>
      <c r="B329" t="s">
        <v>331</v>
      </c>
      <c r="C329" t="s">
        <v>772</v>
      </c>
    </row>
    <row r="330" spans="1:3" x14ac:dyDescent="0.35">
      <c r="A330" s="9"/>
      <c r="B330" t="s">
        <v>332</v>
      </c>
      <c r="C330" t="s">
        <v>773</v>
      </c>
    </row>
    <row r="331" spans="1:3" x14ac:dyDescent="0.35">
      <c r="A331" s="9"/>
      <c r="B331" t="s">
        <v>333</v>
      </c>
      <c r="C331" t="s">
        <v>774</v>
      </c>
    </row>
    <row r="332" spans="1:3" x14ac:dyDescent="0.35">
      <c r="A332" s="9"/>
      <c r="B332" t="s">
        <v>334</v>
      </c>
      <c r="C332" t="s">
        <v>488</v>
      </c>
    </row>
    <row r="333" spans="1:3" x14ac:dyDescent="0.35">
      <c r="A333" s="9"/>
      <c r="B333" t="s">
        <v>335</v>
      </c>
      <c r="C333" t="s">
        <v>775</v>
      </c>
    </row>
    <row r="334" spans="1:3" x14ac:dyDescent="0.35">
      <c r="A334" s="9"/>
      <c r="B334" t="s">
        <v>336</v>
      </c>
      <c r="C334" t="s">
        <v>938</v>
      </c>
    </row>
    <row r="335" spans="1:3" x14ac:dyDescent="0.35">
      <c r="A335" s="9"/>
      <c r="B335" t="s">
        <v>337</v>
      </c>
      <c r="C335" t="s">
        <v>776</v>
      </c>
    </row>
    <row r="336" spans="1:3" x14ac:dyDescent="0.35">
      <c r="A336" s="9"/>
      <c r="B336" t="s">
        <v>338</v>
      </c>
      <c r="C336" t="s">
        <v>777</v>
      </c>
    </row>
    <row r="337" spans="1:3" x14ac:dyDescent="0.35">
      <c r="A337" s="9"/>
      <c r="B337" t="s">
        <v>339</v>
      </c>
      <c r="C337" t="s">
        <v>778</v>
      </c>
    </row>
    <row r="338" spans="1:3" x14ac:dyDescent="0.35">
      <c r="A338" s="9"/>
      <c r="B338" t="s">
        <v>340</v>
      </c>
      <c r="C338" t="s">
        <v>489</v>
      </c>
    </row>
    <row r="339" spans="1:3" x14ac:dyDescent="0.35">
      <c r="A339" s="9"/>
      <c r="B339" t="s">
        <v>341</v>
      </c>
      <c r="C339" t="s">
        <v>490</v>
      </c>
    </row>
    <row r="340" spans="1:3" x14ac:dyDescent="0.35">
      <c r="A340" s="9"/>
      <c r="B340" t="s">
        <v>342</v>
      </c>
      <c r="C340" t="s">
        <v>779</v>
      </c>
    </row>
    <row r="341" spans="1:3" x14ac:dyDescent="0.35">
      <c r="A341" s="9"/>
      <c r="B341" t="s">
        <v>343</v>
      </c>
      <c r="C341" t="s">
        <v>780</v>
      </c>
    </row>
    <row r="342" spans="1:3" x14ac:dyDescent="0.35">
      <c r="A342" s="9"/>
      <c r="B342" t="s">
        <v>344</v>
      </c>
      <c r="C342" t="s">
        <v>781</v>
      </c>
    </row>
    <row r="343" spans="1:3" x14ac:dyDescent="0.35">
      <c r="A343" s="9"/>
      <c r="B343" t="s">
        <v>345</v>
      </c>
      <c r="C343" t="s">
        <v>782</v>
      </c>
    </row>
    <row r="344" spans="1:3" x14ac:dyDescent="0.35">
      <c r="A344" s="9"/>
      <c r="B344" t="s">
        <v>346</v>
      </c>
      <c r="C344" t="s">
        <v>783</v>
      </c>
    </row>
    <row r="345" spans="1:3" x14ac:dyDescent="0.35">
      <c r="A345" s="9"/>
      <c r="B345" t="s">
        <v>347</v>
      </c>
      <c r="C345" t="s">
        <v>784</v>
      </c>
    </row>
    <row r="346" spans="1:3" x14ac:dyDescent="0.35">
      <c r="A346" s="9"/>
      <c r="B346" t="s">
        <v>348</v>
      </c>
      <c r="C346" t="s">
        <v>785</v>
      </c>
    </row>
    <row r="347" spans="1:3" x14ac:dyDescent="0.35">
      <c r="A347" s="9"/>
      <c r="B347" t="s">
        <v>350</v>
      </c>
      <c r="C347" t="s">
        <v>953</v>
      </c>
    </row>
    <row r="348" spans="1:3" x14ac:dyDescent="0.35">
      <c r="A348" s="9"/>
      <c r="B348" t="s">
        <v>351</v>
      </c>
      <c r="C348" t="s">
        <v>786</v>
      </c>
    </row>
    <row r="349" spans="1:3" x14ac:dyDescent="0.35">
      <c r="A349" s="9"/>
      <c r="B349" t="s">
        <v>352</v>
      </c>
      <c r="C349" t="s">
        <v>787</v>
      </c>
    </row>
    <row r="350" spans="1:3" x14ac:dyDescent="0.35">
      <c r="A350" s="9"/>
      <c r="B350" t="s">
        <v>353</v>
      </c>
      <c r="C350" t="s">
        <v>788</v>
      </c>
    </row>
    <row r="351" spans="1:3" x14ac:dyDescent="0.35">
      <c r="A351" s="9"/>
      <c r="B351" t="s">
        <v>354</v>
      </c>
      <c r="C351" t="s">
        <v>789</v>
      </c>
    </row>
    <row r="352" spans="1:3" x14ac:dyDescent="0.35">
      <c r="A352" s="9"/>
      <c r="B352" t="s">
        <v>355</v>
      </c>
      <c r="C352" t="s">
        <v>790</v>
      </c>
    </row>
    <row r="353" spans="1:3" x14ac:dyDescent="0.35">
      <c r="A353" s="9"/>
      <c r="B353" t="s">
        <v>356</v>
      </c>
      <c r="C353" t="s">
        <v>791</v>
      </c>
    </row>
    <row r="354" spans="1:3" x14ac:dyDescent="0.35">
      <c r="A354" s="9"/>
      <c r="B354" t="s">
        <v>357</v>
      </c>
      <c r="C354" t="s">
        <v>792</v>
      </c>
    </row>
    <row r="355" spans="1:3" x14ac:dyDescent="0.35">
      <c r="A355" s="9"/>
      <c r="B355" t="s">
        <v>358</v>
      </c>
      <c r="C355" t="s">
        <v>491</v>
      </c>
    </row>
    <row r="356" spans="1:3" x14ac:dyDescent="0.35">
      <c r="A356" s="9"/>
      <c r="B356" t="s">
        <v>359</v>
      </c>
      <c r="C356" t="s">
        <v>492</v>
      </c>
    </row>
    <row r="357" spans="1:3" x14ac:dyDescent="0.35">
      <c r="A357" s="9"/>
      <c r="B357" t="s">
        <v>360</v>
      </c>
      <c r="C357" t="s">
        <v>793</v>
      </c>
    </row>
    <row r="358" spans="1:3" x14ac:dyDescent="0.35">
      <c r="A358" s="9"/>
      <c r="B358" t="s">
        <v>361</v>
      </c>
      <c r="C358" t="s">
        <v>568</v>
      </c>
    </row>
    <row r="359" spans="1:3" x14ac:dyDescent="0.35">
      <c r="A359" s="9"/>
      <c r="B359" t="s">
        <v>362</v>
      </c>
      <c r="C359" t="s">
        <v>794</v>
      </c>
    </row>
    <row r="360" spans="1:3" x14ac:dyDescent="0.35">
      <c r="A360" s="9"/>
      <c r="B360" t="s">
        <v>363</v>
      </c>
      <c r="C360" t="s">
        <v>493</v>
      </c>
    </row>
    <row r="361" spans="1:3" x14ac:dyDescent="0.35">
      <c r="A361" s="9"/>
      <c r="B361" t="s">
        <v>364</v>
      </c>
      <c r="C361" t="s">
        <v>494</v>
      </c>
    </row>
    <row r="362" spans="1:3" x14ac:dyDescent="0.35">
      <c r="A362" s="9"/>
      <c r="B362" t="s">
        <v>365</v>
      </c>
      <c r="C362" t="s">
        <v>795</v>
      </c>
    </row>
    <row r="363" spans="1:3" x14ac:dyDescent="0.35">
      <c r="A363" s="9"/>
      <c r="B363" t="s">
        <v>366</v>
      </c>
      <c r="C363" t="s">
        <v>796</v>
      </c>
    </row>
    <row r="364" spans="1:3" x14ac:dyDescent="0.35">
      <c r="A364" s="9"/>
      <c r="B364" t="s">
        <v>367</v>
      </c>
      <c r="C364" t="s">
        <v>797</v>
      </c>
    </row>
    <row r="365" spans="1:3" x14ac:dyDescent="0.35">
      <c r="A365" s="9"/>
      <c r="B365" t="s">
        <v>368</v>
      </c>
      <c r="C365" t="s">
        <v>798</v>
      </c>
    </row>
    <row r="366" spans="1:3" x14ac:dyDescent="0.35">
      <c r="A366" s="9"/>
      <c r="B366" t="s">
        <v>369</v>
      </c>
      <c r="C366" t="s">
        <v>495</v>
      </c>
    </row>
    <row r="367" spans="1:3" x14ac:dyDescent="0.35">
      <c r="A367" s="9"/>
      <c r="B367" t="s">
        <v>370</v>
      </c>
      <c r="C367" t="s">
        <v>496</v>
      </c>
    </row>
    <row r="368" spans="1:3" x14ac:dyDescent="0.35">
      <c r="A368" s="9"/>
      <c r="B368" t="s">
        <v>371</v>
      </c>
      <c r="C368" t="s">
        <v>799</v>
      </c>
    </row>
    <row r="369" spans="1:3" x14ac:dyDescent="0.35">
      <c r="A369" s="9"/>
      <c r="B369" t="s">
        <v>372</v>
      </c>
      <c r="C369" t="s">
        <v>800</v>
      </c>
    </row>
    <row r="370" spans="1:3" x14ac:dyDescent="0.35">
      <c r="A370" s="9"/>
      <c r="B370" t="s">
        <v>373</v>
      </c>
      <c r="C370" t="s">
        <v>801</v>
      </c>
    </row>
    <row r="371" spans="1:3" x14ac:dyDescent="0.35">
      <c r="A371" s="9"/>
      <c r="B371" t="s">
        <v>374</v>
      </c>
      <c r="C371" t="s">
        <v>802</v>
      </c>
    </row>
    <row r="372" spans="1:3" x14ac:dyDescent="0.35">
      <c r="A372" s="9"/>
      <c r="B372" t="s">
        <v>375</v>
      </c>
      <c r="C372" t="s">
        <v>803</v>
      </c>
    </row>
    <row r="373" spans="1:3" x14ac:dyDescent="0.35">
      <c r="A373" s="9"/>
      <c r="B373" t="s">
        <v>376</v>
      </c>
      <c r="C373" t="s">
        <v>804</v>
      </c>
    </row>
    <row r="374" spans="1:3" x14ac:dyDescent="0.35">
      <c r="A374" s="9"/>
      <c r="B374" t="s">
        <v>377</v>
      </c>
      <c r="C374" t="s">
        <v>805</v>
      </c>
    </row>
    <row r="375" spans="1:3" x14ac:dyDescent="0.35">
      <c r="A375" s="9"/>
      <c r="B375" t="s">
        <v>378</v>
      </c>
      <c r="C375" t="s">
        <v>555</v>
      </c>
    </row>
    <row r="376" spans="1:3" x14ac:dyDescent="0.35">
      <c r="A376" s="9"/>
      <c r="B376" t="s">
        <v>379</v>
      </c>
      <c r="C376" t="s">
        <v>806</v>
      </c>
    </row>
    <row r="377" spans="1:3" x14ac:dyDescent="0.35">
      <c r="A377" s="9"/>
      <c r="B377" t="s">
        <v>380</v>
      </c>
      <c r="C377" t="s">
        <v>807</v>
      </c>
    </row>
    <row r="378" spans="1:3" x14ac:dyDescent="0.35">
      <c r="A378" s="9"/>
      <c r="B378" t="s">
        <v>381</v>
      </c>
      <c r="C378" t="s">
        <v>808</v>
      </c>
    </row>
    <row r="379" spans="1:3" x14ac:dyDescent="0.35">
      <c r="A379" s="9"/>
      <c r="B379" t="s">
        <v>382</v>
      </c>
      <c r="C379" t="s">
        <v>809</v>
      </c>
    </row>
    <row r="380" spans="1:3" x14ac:dyDescent="0.35">
      <c r="A380" s="9"/>
      <c r="B380" t="s">
        <v>383</v>
      </c>
      <c r="C380" t="s">
        <v>810</v>
      </c>
    </row>
    <row r="381" spans="1:3" x14ac:dyDescent="0.35">
      <c r="A381" s="9"/>
      <c r="B381" t="s">
        <v>384</v>
      </c>
      <c r="C381" t="s">
        <v>811</v>
      </c>
    </row>
    <row r="382" spans="1:3" x14ac:dyDescent="0.35">
      <c r="A382" s="9"/>
      <c r="B382" t="s">
        <v>385</v>
      </c>
      <c r="C382" t="s">
        <v>812</v>
      </c>
    </row>
    <row r="383" spans="1:3" x14ac:dyDescent="0.35">
      <c r="A383" s="9"/>
      <c r="B383" t="s">
        <v>386</v>
      </c>
      <c r="C383" t="s">
        <v>497</v>
      </c>
    </row>
    <row r="384" spans="1:3" x14ac:dyDescent="0.35">
      <c r="A384" s="9"/>
      <c r="B384" t="s">
        <v>387</v>
      </c>
      <c r="C384" t="s">
        <v>534</v>
      </c>
    </row>
    <row r="385" spans="1:3" x14ac:dyDescent="0.35">
      <c r="A385" s="9"/>
      <c r="B385" t="s">
        <v>388</v>
      </c>
      <c r="C385" t="s">
        <v>813</v>
      </c>
    </row>
    <row r="386" spans="1:3" x14ac:dyDescent="0.35">
      <c r="A386" s="9"/>
      <c r="B386" t="s">
        <v>389</v>
      </c>
      <c r="C386" t="s">
        <v>814</v>
      </c>
    </row>
    <row r="387" spans="1:3" x14ac:dyDescent="0.35">
      <c r="A387" s="9"/>
      <c r="B387" t="s">
        <v>390</v>
      </c>
      <c r="C387" t="s">
        <v>815</v>
      </c>
    </row>
    <row r="388" spans="1:3" x14ac:dyDescent="0.35">
      <c r="A388" s="9"/>
      <c r="B388" t="s">
        <v>391</v>
      </c>
      <c r="C388" t="s">
        <v>816</v>
      </c>
    </row>
    <row r="389" spans="1:3" x14ac:dyDescent="0.35">
      <c r="A389" s="9"/>
      <c r="B389" t="s">
        <v>392</v>
      </c>
      <c r="C389" t="s">
        <v>817</v>
      </c>
    </row>
    <row r="390" spans="1:3" x14ac:dyDescent="0.35">
      <c r="A390" s="9"/>
      <c r="B390" t="s">
        <v>393</v>
      </c>
      <c r="C390" t="s">
        <v>818</v>
      </c>
    </row>
    <row r="391" spans="1:3" x14ac:dyDescent="0.35">
      <c r="A391" s="9"/>
      <c r="B391" t="s">
        <v>936</v>
      </c>
      <c r="C391" t="s">
        <v>939</v>
      </c>
    </row>
    <row r="392" spans="1:3" x14ac:dyDescent="0.35">
      <c r="A392" s="9"/>
      <c r="B392" t="s">
        <v>937</v>
      </c>
      <c r="C392" t="s">
        <v>940</v>
      </c>
    </row>
    <row r="393" spans="1:3" x14ac:dyDescent="0.35">
      <c r="A393" s="9"/>
      <c r="B393" t="s">
        <v>394</v>
      </c>
    </row>
    <row r="394" spans="1:3" x14ac:dyDescent="0.35">
      <c r="A394" s="9"/>
    </row>
    <row r="395" spans="1:3" x14ac:dyDescent="0.35">
      <c r="A395" s="9"/>
    </row>
    <row r="396" spans="1:3" x14ac:dyDescent="0.35">
      <c r="A396" s="9"/>
    </row>
    <row r="397" spans="1:3" x14ac:dyDescent="0.35">
      <c r="A397" s="9"/>
    </row>
    <row r="398" spans="1:3" x14ac:dyDescent="0.35">
      <c r="A398" s="9"/>
    </row>
    <row r="399" spans="1:3" x14ac:dyDescent="0.35">
      <c r="A399" s="9"/>
    </row>
    <row r="400" spans="1:3" x14ac:dyDescent="0.35">
      <c r="A400" s="9"/>
    </row>
    <row r="401" spans="1:1" x14ac:dyDescent="0.35">
      <c r="A401" s="9"/>
    </row>
    <row r="402" spans="1:1" x14ac:dyDescent="0.35">
      <c r="A402" s="9"/>
    </row>
    <row r="403" spans="1:1" x14ac:dyDescent="0.35">
      <c r="A403" s="9"/>
    </row>
    <row r="404" spans="1:1" x14ac:dyDescent="0.35">
      <c r="A404" s="9"/>
    </row>
    <row r="405" spans="1:1" x14ac:dyDescent="0.35">
      <c r="A405" s="9"/>
    </row>
    <row r="406" spans="1:1" x14ac:dyDescent="0.35">
      <c r="A406" s="9"/>
    </row>
    <row r="407" spans="1:1" x14ac:dyDescent="0.35">
      <c r="A407" s="9"/>
    </row>
    <row r="408" spans="1:1" x14ac:dyDescent="0.35">
      <c r="A408" s="9"/>
    </row>
    <row r="409" spans="1:1" x14ac:dyDescent="0.35">
      <c r="A409" s="9"/>
    </row>
    <row r="410" spans="1:1" x14ac:dyDescent="0.35">
      <c r="A410" s="9"/>
    </row>
    <row r="411" spans="1:1" x14ac:dyDescent="0.35">
      <c r="A411" s="9"/>
    </row>
    <row r="412" spans="1:1" x14ac:dyDescent="0.35">
      <c r="A412" s="9"/>
    </row>
    <row r="413" spans="1:1" x14ac:dyDescent="0.35">
      <c r="A413" s="9"/>
    </row>
    <row r="414" spans="1:1" x14ac:dyDescent="0.35">
      <c r="A414"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FF"/>
  </sheetPr>
  <dimension ref="A1:Q398"/>
  <sheetViews>
    <sheetView topLeftCell="F1" zoomScale="80" zoomScaleNormal="80" workbookViewId="0">
      <pane ySplit="1" topLeftCell="A2" activePane="bottomLeft" state="frozen"/>
      <selection activeCell="F1" sqref="F1"/>
      <selection pane="bottomLeft" activeCell="R365" sqref="R365"/>
    </sheetView>
  </sheetViews>
  <sheetFormatPr defaultColWidth="42.81640625" defaultRowHeight="14.5" x14ac:dyDescent="0.35"/>
  <cols>
    <col min="1" max="1" width="9.6328125" customWidth="1"/>
    <col min="2" max="2" width="13.36328125" customWidth="1"/>
    <col min="3" max="3" width="14.453125" customWidth="1"/>
    <col min="4" max="4" width="13.7265625" customWidth="1"/>
    <col min="6" max="6" width="7.90625" customWidth="1"/>
    <col min="8" max="8" width="16.7265625" customWidth="1"/>
    <col min="9" max="9" width="2.90625" customWidth="1"/>
    <col min="10" max="10" width="8.1796875" style="49" customWidth="1"/>
    <col min="11" max="13" width="25.54296875" style="49" customWidth="1"/>
    <col min="14" max="14" width="37.26953125" style="49" customWidth="1"/>
    <col min="15" max="17" width="25.54296875" style="49" customWidth="1"/>
  </cols>
  <sheetData>
    <row r="1" spans="1:17" x14ac:dyDescent="0.35">
      <c r="A1" t="s">
        <v>868</v>
      </c>
      <c r="B1" t="s">
        <v>869</v>
      </c>
      <c r="C1" t="s">
        <v>870</v>
      </c>
      <c r="D1" t="s">
        <v>871</v>
      </c>
      <c r="E1" t="s">
        <v>872</v>
      </c>
      <c r="F1" t="s">
        <v>416</v>
      </c>
      <c r="G1" t="s">
        <v>873</v>
      </c>
      <c r="H1" t="s">
        <v>874</v>
      </c>
      <c r="I1" s="96"/>
      <c r="J1" s="49" t="s">
        <v>868</v>
      </c>
      <c r="K1" s="49" t="s">
        <v>869</v>
      </c>
      <c r="L1" s="49" t="s">
        <v>870</v>
      </c>
      <c r="M1" s="49" t="s">
        <v>871</v>
      </c>
      <c r="N1" s="49" t="s">
        <v>872</v>
      </c>
      <c r="O1" s="49" t="s">
        <v>416</v>
      </c>
      <c r="P1" s="49" t="s">
        <v>873</v>
      </c>
      <c r="Q1" s="49" t="s">
        <v>874</v>
      </c>
    </row>
    <row r="2" spans="1:17" x14ac:dyDescent="0.35">
      <c r="A2">
        <v>2026</v>
      </c>
      <c r="B2" t="s">
        <v>500</v>
      </c>
      <c r="C2" t="s">
        <v>501</v>
      </c>
      <c r="D2" s="99" t="s">
        <v>280</v>
      </c>
      <c r="E2" t="s">
        <v>484</v>
      </c>
      <c r="F2" t="s">
        <v>280</v>
      </c>
      <c r="G2" t="s">
        <v>484</v>
      </c>
      <c r="H2">
        <v>64270</v>
      </c>
      <c r="I2" s="96"/>
      <c r="J2" s="83">
        <v>2027</v>
      </c>
      <c r="K2" s="83" t="s">
        <v>500</v>
      </c>
      <c r="L2" s="83" t="s">
        <v>983</v>
      </c>
      <c r="M2" s="83" t="s">
        <v>280</v>
      </c>
      <c r="N2" s="83" t="s">
        <v>484</v>
      </c>
      <c r="O2" s="49" t="s">
        <v>280</v>
      </c>
      <c r="P2" s="49" t="s">
        <v>484</v>
      </c>
      <c r="Q2" s="49">
        <v>67809</v>
      </c>
    </row>
    <row r="3" spans="1:17" x14ac:dyDescent="0.35">
      <c r="A3">
        <v>2026</v>
      </c>
      <c r="B3" t="s">
        <v>500</v>
      </c>
      <c r="C3" t="s">
        <v>501</v>
      </c>
      <c r="D3" t="s">
        <v>900</v>
      </c>
      <c r="E3" t="s">
        <v>875</v>
      </c>
      <c r="F3" t="s">
        <v>23</v>
      </c>
      <c r="G3" t="s">
        <v>527</v>
      </c>
      <c r="H3">
        <v>3134</v>
      </c>
      <c r="I3" s="96"/>
      <c r="J3" s="83">
        <v>2027</v>
      </c>
      <c r="K3" s="83" t="s">
        <v>500</v>
      </c>
      <c r="L3" s="83" t="s">
        <v>983</v>
      </c>
      <c r="M3" s="83" t="s">
        <v>900</v>
      </c>
      <c r="N3" s="83" t="s">
        <v>875</v>
      </c>
      <c r="O3" s="49" t="s">
        <v>23</v>
      </c>
      <c r="P3" s="49" t="s">
        <v>527</v>
      </c>
      <c r="Q3" s="49">
        <v>3533</v>
      </c>
    </row>
    <row r="4" spans="1:17" x14ac:dyDescent="0.35">
      <c r="A4">
        <v>2026</v>
      </c>
      <c r="B4" t="s">
        <v>500</v>
      </c>
      <c r="C4" t="s">
        <v>501</v>
      </c>
      <c r="D4" t="s">
        <v>900</v>
      </c>
      <c r="E4" t="s">
        <v>875</v>
      </c>
      <c r="F4" t="s">
        <v>50</v>
      </c>
      <c r="G4" t="s">
        <v>922</v>
      </c>
      <c r="H4">
        <v>53811</v>
      </c>
      <c r="I4" s="96"/>
      <c r="J4" s="83">
        <v>2027</v>
      </c>
      <c r="K4" s="83" t="s">
        <v>500</v>
      </c>
      <c r="L4" s="83" t="s">
        <v>983</v>
      </c>
      <c r="M4" s="83" t="s">
        <v>900</v>
      </c>
      <c r="N4" s="83" t="s">
        <v>875</v>
      </c>
      <c r="O4" s="49" t="s">
        <v>50</v>
      </c>
      <c r="P4" s="49" t="s">
        <v>922</v>
      </c>
      <c r="Q4" s="49">
        <v>57830</v>
      </c>
    </row>
    <row r="5" spans="1:17" x14ac:dyDescent="0.35">
      <c r="A5">
        <v>2026</v>
      </c>
      <c r="B5" t="s">
        <v>500</v>
      </c>
      <c r="C5" t="s">
        <v>501</v>
      </c>
      <c r="D5" t="s">
        <v>900</v>
      </c>
      <c r="E5" t="s">
        <v>875</v>
      </c>
      <c r="F5" t="s">
        <v>145</v>
      </c>
      <c r="G5" t="s">
        <v>546</v>
      </c>
      <c r="H5">
        <v>67994</v>
      </c>
      <c r="I5" s="96"/>
      <c r="J5" s="83">
        <v>2027</v>
      </c>
      <c r="K5" s="83" t="s">
        <v>500</v>
      </c>
      <c r="L5" s="83" t="s">
        <v>983</v>
      </c>
      <c r="M5" s="83" t="s">
        <v>900</v>
      </c>
      <c r="N5" s="83" t="s">
        <v>875</v>
      </c>
      <c r="O5" s="49" t="s">
        <v>145</v>
      </c>
      <c r="P5" s="49" t="s">
        <v>546</v>
      </c>
      <c r="Q5" s="49">
        <v>68487</v>
      </c>
    </row>
    <row r="6" spans="1:17" x14ac:dyDescent="0.35">
      <c r="A6">
        <v>2026</v>
      </c>
      <c r="B6" t="s">
        <v>500</v>
      </c>
      <c r="C6" t="s">
        <v>501</v>
      </c>
      <c r="D6" t="s">
        <v>900</v>
      </c>
      <c r="E6" t="s">
        <v>875</v>
      </c>
      <c r="F6" t="s">
        <v>146</v>
      </c>
      <c r="G6" t="s">
        <v>627</v>
      </c>
      <c r="H6">
        <v>20117</v>
      </c>
      <c r="I6" s="96"/>
      <c r="J6" s="83">
        <v>2027</v>
      </c>
      <c r="K6" s="83" t="s">
        <v>500</v>
      </c>
      <c r="L6" s="83" t="s">
        <v>983</v>
      </c>
      <c r="M6" s="83" t="s">
        <v>900</v>
      </c>
      <c r="N6" s="83" t="s">
        <v>875</v>
      </c>
      <c r="O6" s="49" t="s">
        <v>146</v>
      </c>
      <c r="P6" s="49" t="s">
        <v>627</v>
      </c>
      <c r="Q6" s="49">
        <v>20573</v>
      </c>
    </row>
    <row r="7" spans="1:17" x14ac:dyDescent="0.35">
      <c r="A7">
        <v>2026</v>
      </c>
      <c r="B7" t="s">
        <v>500</v>
      </c>
      <c r="C7" t="s">
        <v>501</v>
      </c>
      <c r="D7" t="s">
        <v>900</v>
      </c>
      <c r="E7" t="s">
        <v>875</v>
      </c>
      <c r="F7" t="s">
        <v>391</v>
      </c>
      <c r="G7" t="s">
        <v>816</v>
      </c>
      <c r="H7">
        <v>53915</v>
      </c>
      <c r="I7" s="96"/>
      <c r="J7" s="83">
        <v>2027</v>
      </c>
      <c r="K7" s="83" t="s">
        <v>500</v>
      </c>
      <c r="L7" s="83" t="s">
        <v>983</v>
      </c>
      <c r="M7" s="83" t="s">
        <v>900</v>
      </c>
      <c r="N7" s="83" t="s">
        <v>875</v>
      </c>
      <c r="O7" s="49" t="s">
        <v>391</v>
      </c>
      <c r="P7" s="49" t="s">
        <v>816</v>
      </c>
      <c r="Q7" s="49">
        <v>56526</v>
      </c>
    </row>
    <row r="8" spans="1:17" x14ac:dyDescent="0.35">
      <c r="A8">
        <v>2026</v>
      </c>
      <c r="B8" t="s">
        <v>500</v>
      </c>
      <c r="C8" t="s">
        <v>501</v>
      </c>
      <c r="D8" t="s">
        <v>900</v>
      </c>
      <c r="E8" t="s">
        <v>875</v>
      </c>
      <c r="F8" t="s">
        <v>392</v>
      </c>
      <c r="G8" t="s">
        <v>817</v>
      </c>
      <c r="H8">
        <v>23624</v>
      </c>
      <c r="I8" s="96"/>
      <c r="J8" s="83">
        <v>2027</v>
      </c>
      <c r="K8" s="83" t="s">
        <v>500</v>
      </c>
      <c r="L8" s="83" t="s">
        <v>983</v>
      </c>
      <c r="M8" s="83" t="s">
        <v>900</v>
      </c>
      <c r="N8" s="83" t="s">
        <v>875</v>
      </c>
      <c r="O8" s="49" t="s">
        <v>392</v>
      </c>
      <c r="P8" s="49" t="s">
        <v>817</v>
      </c>
      <c r="Q8" s="49">
        <v>25290</v>
      </c>
    </row>
    <row r="9" spans="1:17" x14ac:dyDescent="0.35">
      <c r="A9">
        <v>2026</v>
      </c>
      <c r="B9" t="s">
        <v>500</v>
      </c>
      <c r="C9" t="s">
        <v>501</v>
      </c>
      <c r="D9" t="s">
        <v>900</v>
      </c>
      <c r="E9" t="s">
        <v>875</v>
      </c>
      <c r="F9" t="s">
        <v>15</v>
      </c>
      <c r="G9" t="s">
        <v>519</v>
      </c>
      <c r="H9">
        <v>61730</v>
      </c>
      <c r="I9" s="96"/>
      <c r="J9" s="83">
        <v>2027</v>
      </c>
      <c r="K9" s="83" t="s">
        <v>500</v>
      </c>
      <c r="L9" s="83" t="s">
        <v>983</v>
      </c>
      <c r="M9" s="83" t="s">
        <v>900</v>
      </c>
      <c r="N9" s="83" t="s">
        <v>875</v>
      </c>
      <c r="O9" s="49" t="s">
        <v>15</v>
      </c>
      <c r="P9" s="49" t="s">
        <v>519</v>
      </c>
      <c r="Q9" s="49">
        <v>58086</v>
      </c>
    </row>
    <row r="10" spans="1:17" x14ac:dyDescent="0.35">
      <c r="A10">
        <v>2026</v>
      </c>
      <c r="B10" t="s">
        <v>500</v>
      </c>
      <c r="C10" t="s">
        <v>501</v>
      </c>
      <c r="D10" t="s">
        <v>900</v>
      </c>
      <c r="E10" t="s">
        <v>875</v>
      </c>
      <c r="F10" t="s">
        <v>16</v>
      </c>
      <c r="G10" t="s">
        <v>520</v>
      </c>
      <c r="H10">
        <v>35440</v>
      </c>
      <c r="I10" s="96"/>
      <c r="J10" s="83">
        <v>2027</v>
      </c>
      <c r="K10" s="83" t="s">
        <v>500</v>
      </c>
      <c r="L10" s="83" t="s">
        <v>983</v>
      </c>
      <c r="M10" s="83" t="s">
        <v>900</v>
      </c>
      <c r="N10" s="83" t="s">
        <v>875</v>
      </c>
      <c r="O10" s="49" t="s">
        <v>16</v>
      </c>
      <c r="P10" s="49" t="s">
        <v>520</v>
      </c>
      <c r="Q10" s="49">
        <v>35225</v>
      </c>
    </row>
    <row r="11" spans="1:17" x14ac:dyDescent="0.35">
      <c r="A11">
        <v>2026</v>
      </c>
      <c r="B11" t="s">
        <v>500</v>
      </c>
      <c r="C11" t="s">
        <v>501</v>
      </c>
      <c r="D11" t="s">
        <v>900</v>
      </c>
      <c r="E11" t="s">
        <v>875</v>
      </c>
      <c r="F11" t="s">
        <v>19</v>
      </c>
      <c r="G11" t="s">
        <v>523</v>
      </c>
      <c r="H11">
        <v>2773</v>
      </c>
      <c r="I11" s="96"/>
      <c r="J11" s="83">
        <v>2027</v>
      </c>
      <c r="K11" s="83" t="s">
        <v>500</v>
      </c>
      <c r="L11" s="83" t="s">
        <v>983</v>
      </c>
      <c r="M11" s="83" t="s">
        <v>900</v>
      </c>
      <c r="N11" s="83" t="s">
        <v>875</v>
      </c>
      <c r="O11" s="49" t="s">
        <v>19</v>
      </c>
      <c r="P11" s="49" t="s">
        <v>523</v>
      </c>
      <c r="Q11" s="49">
        <v>1885</v>
      </c>
    </row>
    <row r="12" spans="1:17" x14ac:dyDescent="0.35">
      <c r="A12">
        <v>2026</v>
      </c>
      <c r="B12" t="s">
        <v>500</v>
      </c>
      <c r="C12" t="s">
        <v>501</v>
      </c>
      <c r="D12" t="s">
        <v>900</v>
      </c>
      <c r="E12" t="s">
        <v>875</v>
      </c>
      <c r="F12" t="s">
        <v>149</v>
      </c>
      <c r="G12" t="s">
        <v>564</v>
      </c>
      <c r="H12">
        <v>4606</v>
      </c>
      <c r="I12" s="96"/>
      <c r="J12" s="83">
        <v>2027</v>
      </c>
      <c r="K12" s="83" t="s">
        <v>500</v>
      </c>
      <c r="L12" s="83" t="s">
        <v>983</v>
      </c>
      <c r="M12" s="83" t="s">
        <v>900</v>
      </c>
      <c r="N12" s="83" t="s">
        <v>875</v>
      </c>
      <c r="O12" s="49" t="s">
        <v>149</v>
      </c>
      <c r="P12" s="49" t="s">
        <v>564</v>
      </c>
      <c r="Q12" s="49">
        <v>4323</v>
      </c>
    </row>
    <row r="13" spans="1:17" x14ac:dyDescent="0.35">
      <c r="A13">
        <v>2026</v>
      </c>
      <c r="B13" t="s">
        <v>500</v>
      </c>
      <c r="C13" t="s">
        <v>501</v>
      </c>
      <c r="D13" t="s">
        <v>900</v>
      </c>
      <c r="E13" t="s">
        <v>875</v>
      </c>
      <c r="F13" t="s">
        <v>144</v>
      </c>
      <c r="G13" t="s">
        <v>626</v>
      </c>
      <c r="H13">
        <v>2438</v>
      </c>
      <c r="I13" s="96"/>
      <c r="J13" s="83">
        <v>2027</v>
      </c>
      <c r="K13" s="83" t="s">
        <v>500</v>
      </c>
      <c r="L13" s="83" t="s">
        <v>983</v>
      </c>
      <c r="M13" s="83" t="s">
        <v>900</v>
      </c>
      <c r="N13" s="83" t="s">
        <v>875</v>
      </c>
      <c r="O13" s="49" t="s">
        <v>144</v>
      </c>
      <c r="P13" s="49" t="s">
        <v>626</v>
      </c>
      <c r="Q13" s="49">
        <v>2535</v>
      </c>
    </row>
    <row r="14" spans="1:17" x14ac:dyDescent="0.35">
      <c r="A14">
        <v>2026</v>
      </c>
      <c r="B14" t="s">
        <v>500</v>
      </c>
      <c r="C14" t="s">
        <v>501</v>
      </c>
      <c r="D14" t="s">
        <v>900</v>
      </c>
      <c r="E14" t="s">
        <v>875</v>
      </c>
      <c r="F14" t="s">
        <v>221</v>
      </c>
      <c r="G14" t="s">
        <v>680</v>
      </c>
      <c r="H14">
        <v>23049</v>
      </c>
      <c r="I14" s="96"/>
      <c r="J14" s="83">
        <v>2027</v>
      </c>
      <c r="K14" s="83" t="s">
        <v>500</v>
      </c>
      <c r="L14" s="83" t="s">
        <v>983</v>
      </c>
      <c r="M14" s="83" t="s">
        <v>900</v>
      </c>
      <c r="N14" s="83" t="s">
        <v>875</v>
      </c>
      <c r="O14" s="49" t="s">
        <v>221</v>
      </c>
      <c r="P14" s="49" t="s">
        <v>680</v>
      </c>
      <c r="Q14" s="49">
        <v>24128</v>
      </c>
    </row>
    <row r="15" spans="1:17" x14ac:dyDescent="0.35">
      <c r="A15">
        <v>2026</v>
      </c>
      <c r="B15" t="s">
        <v>500</v>
      </c>
      <c r="C15" t="s">
        <v>501</v>
      </c>
      <c r="D15" t="s">
        <v>900</v>
      </c>
      <c r="E15" t="s">
        <v>875</v>
      </c>
      <c r="F15" t="s">
        <v>375</v>
      </c>
      <c r="G15" t="s">
        <v>803</v>
      </c>
      <c r="H15">
        <v>3462</v>
      </c>
      <c r="I15" s="96"/>
      <c r="J15" s="83">
        <v>2027</v>
      </c>
      <c r="K15" s="83" t="s">
        <v>500</v>
      </c>
      <c r="L15" s="83" t="s">
        <v>983</v>
      </c>
      <c r="M15" s="83" t="s">
        <v>900</v>
      </c>
      <c r="N15" s="83" t="s">
        <v>875</v>
      </c>
      <c r="O15" s="49" t="s">
        <v>375</v>
      </c>
      <c r="P15" s="49" t="s">
        <v>803</v>
      </c>
      <c r="Q15" s="49">
        <v>3483</v>
      </c>
    </row>
    <row r="16" spans="1:17" x14ac:dyDescent="0.35">
      <c r="A16">
        <v>2026</v>
      </c>
      <c r="B16" t="s">
        <v>500</v>
      </c>
      <c r="C16" t="s">
        <v>501</v>
      </c>
      <c r="D16" t="s">
        <v>900</v>
      </c>
      <c r="E16" t="s">
        <v>875</v>
      </c>
      <c r="F16" t="s">
        <v>17</v>
      </c>
      <c r="G16" t="s">
        <v>521</v>
      </c>
      <c r="H16">
        <v>111878</v>
      </c>
      <c r="I16" s="96"/>
      <c r="J16" s="83">
        <v>2027</v>
      </c>
      <c r="K16" s="83" t="s">
        <v>500</v>
      </c>
      <c r="L16" s="83" t="s">
        <v>983</v>
      </c>
      <c r="M16" s="83" t="s">
        <v>900</v>
      </c>
      <c r="N16" s="83" t="s">
        <v>875</v>
      </c>
      <c r="O16" s="49" t="s">
        <v>17</v>
      </c>
      <c r="P16" s="49" t="s">
        <v>521</v>
      </c>
      <c r="Q16" s="49">
        <v>111990</v>
      </c>
    </row>
    <row r="17" spans="1:17" x14ac:dyDescent="0.35">
      <c r="A17">
        <v>2026</v>
      </c>
      <c r="B17" t="s">
        <v>500</v>
      </c>
      <c r="C17" t="s">
        <v>501</v>
      </c>
      <c r="D17" t="s">
        <v>900</v>
      </c>
      <c r="E17" t="s">
        <v>875</v>
      </c>
      <c r="F17" t="s">
        <v>18</v>
      </c>
      <c r="G17" t="s">
        <v>522</v>
      </c>
      <c r="H17">
        <v>50468</v>
      </c>
      <c r="I17" s="96"/>
      <c r="J17" s="83">
        <v>2027</v>
      </c>
      <c r="K17" s="83" t="s">
        <v>500</v>
      </c>
      <c r="L17" s="83" t="s">
        <v>983</v>
      </c>
      <c r="M17" s="83" t="s">
        <v>900</v>
      </c>
      <c r="N17" s="83" t="s">
        <v>875</v>
      </c>
      <c r="O17" s="49" t="s">
        <v>18</v>
      </c>
      <c r="P17" s="49" t="s">
        <v>522</v>
      </c>
      <c r="Q17" s="49">
        <v>52057</v>
      </c>
    </row>
    <row r="18" spans="1:17" x14ac:dyDescent="0.35">
      <c r="A18">
        <v>2026</v>
      </c>
      <c r="B18" t="s">
        <v>500</v>
      </c>
      <c r="C18" t="s">
        <v>501</v>
      </c>
      <c r="D18" t="s">
        <v>900</v>
      </c>
      <c r="E18" t="s">
        <v>875</v>
      </c>
      <c r="F18" t="s">
        <v>371</v>
      </c>
      <c r="G18" t="s">
        <v>799</v>
      </c>
      <c r="H18">
        <v>83231</v>
      </c>
      <c r="I18" s="96"/>
      <c r="J18" s="83">
        <v>2027</v>
      </c>
      <c r="K18" s="83" t="s">
        <v>500</v>
      </c>
      <c r="L18" s="83" t="s">
        <v>983</v>
      </c>
      <c r="M18" s="83" t="s">
        <v>900</v>
      </c>
      <c r="N18" s="83" t="s">
        <v>875</v>
      </c>
      <c r="O18" s="49" t="s">
        <v>371</v>
      </c>
      <c r="P18" s="49" t="s">
        <v>799</v>
      </c>
      <c r="Q18" s="49">
        <v>87793</v>
      </c>
    </row>
    <row r="19" spans="1:17" x14ac:dyDescent="0.35">
      <c r="A19">
        <v>2026</v>
      </c>
      <c r="B19" t="s">
        <v>500</v>
      </c>
      <c r="C19" t="s">
        <v>501</v>
      </c>
      <c r="D19" t="s">
        <v>900</v>
      </c>
      <c r="E19" t="s">
        <v>875</v>
      </c>
      <c r="F19" t="s">
        <v>331</v>
      </c>
      <c r="G19" t="s">
        <v>772</v>
      </c>
      <c r="H19">
        <v>17418</v>
      </c>
      <c r="I19" s="96"/>
      <c r="J19" s="83">
        <v>2027</v>
      </c>
      <c r="K19" s="83" t="s">
        <v>500</v>
      </c>
      <c r="L19" s="83" t="s">
        <v>983</v>
      </c>
      <c r="M19" s="83" t="s">
        <v>900</v>
      </c>
      <c r="N19" s="83" t="s">
        <v>875</v>
      </c>
      <c r="O19" s="49" t="s">
        <v>331</v>
      </c>
      <c r="P19" s="49" t="s">
        <v>772</v>
      </c>
      <c r="Q19" s="49">
        <v>17447</v>
      </c>
    </row>
    <row r="20" spans="1:17" x14ac:dyDescent="0.35">
      <c r="A20">
        <v>2026</v>
      </c>
      <c r="B20" t="s">
        <v>500</v>
      </c>
      <c r="C20" t="s">
        <v>501</v>
      </c>
      <c r="D20" t="s">
        <v>900</v>
      </c>
      <c r="E20" t="s">
        <v>875</v>
      </c>
      <c r="F20" t="s">
        <v>332</v>
      </c>
      <c r="G20" t="s">
        <v>773</v>
      </c>
      <c r="H20">
        <v>3701</v>
      </c>
      <c r="I20" s="96"/>
      <c r="J20" s="83">
        <v>2027</v>
      </c>
      <c r="K20" s="83" t="s">
        <v>500</v>
      </c>
      <c r="L20" s="83" t="s">
        <v>983</v>
      </c>
      <c r="M20" s="83" t="s">
        <v>900</v>
      </c>
      <c r="N20" s="83" t="s">
        <v>875</v>
      </c>
      <c r="O20" s="49" t="s">
        <v>332</v>
      </c>
      <c r="P20" s="49" t="s">
        <v>773</v>
      </c>
      <c r="Q20" s="49">
        <v>3539</v>
      </c>
    </row>
    <row r="21" spans="1:17" x14ac:dyDescent="0.35">
      <c r="A21">
        <v>2026</v>
      </c>
      <c r="B21" t="s">
        <v>500</v>
      </c>
      <c r="C21" t="s">
        <v>501</v>
      </c>
      <c r="D21" t="s">
        <v>900</v>
      </c>
      <c r="E21" t="s">
        <v>875</v>
      </c>
      <c r="F21" t="s">
        <v>380</v>
      </c>
      <c r="G21" t="s">
        <v>807</v>
      </c>
      <c r="H21">
        <v>7003</v>
      </c>
      <c r="I21" s="96"/>
      <c r="J21" s="83">
        <v>2027</v>
      </c>
      <c r="K21" s="83" t="s">
        <v>500</v>
      </c>
      <c r="L21" s="83" t="s">
        <v>983</v>
      </c>
      <c r="M21" s="83" t="s">
        <v>900</v>
      </c>
      <c r="N21" s="83" t="s">
        <v>875</v>
      </c>
      <c r="O21" s="49" t="s">
        <v>380</v>
      </c>
      <c r="P21" s="49" t="s">
        <v>807</v>
      </c>
      <c r="Q21" s="49">
        <v>23549</v>
      </c>
    </row>
    <row r="22" spans="1:17" x14ac:dyDescent="0.35">
      <c r="A22">
        <v>2026</v>
      </c>
      <c r="B22" t="s">
        <v>500</v>
      </c>
      <c r="C22" t="s">
        <v>501</v>
      </c>
      <c r="D22" t="s">
        <v>900</v>
      </c>
      <c r="E22" t="s">
        <v>875</v>
      </c>
      <c r="F22" t="s">
        <v>374</v>
      </c>
      <c r="G22" t="s">
        <v>802</v>
      </c>
      <c r="H22">
        <v>1504</v>
      </c>
      <c r="I22" s="96"/>
      <c r="J22" s="83">
        <v>2027</v>
      </c>
      <c r="K22" s="83" t="s">
        <v>500</v>
      </c>
      <c r="L22" s="83" t="s">
        <v>983</v>
      </c>
      <c r="M22" s="83" t="s">
        <v>900</v>
      </c>
      <c r="N22" s="83" t="s">
        <v>875</v>
      </c>
      <c r="O22" s="49" t="s">
        <v>374</v>
      </c>
      <c r="P22" s="49" t="s">
        <v>802</v>
      </c>
      <c r="Q22" s="49">
        <v>1516</v>
      </c>
    </row>
    <row r="23" spans="1:17" x14ac:dyDescent="0.35">
      <c r="A23">
        <v>2026</v>
      </c>
      <c r="B23" t="s">
        <v>500</v>
      </c>
      <c r="C23" t="s">
        <v>501</v>
      </c>
      <c r="D23" t="s">
        <v>900</v>
      </c>
      <c r="E23" t="s">
        <v>875</v>
      </c>
      <c r="F23" t="s">
        <v>388</v>
      </c>
      <c r="G23" t="s">
        <v>813</v>
      </c>
      <c r="H23">
        <v>35538</v>
      </c>
      <c r="I23" s="96"/>
      <c r="J23" s="83">
        <v>2027</v>
      </c>
      <c r="K23" s="83" t="s">
        <v>500</v>
      </c>
      <c r="L23" s="83" t="s">
        <v>983</v>
      </c>
      <c r="M23" s="83" t="s">
        <v>900</v>
      </c>
      <c r="N23" s="83" t="s">
        <v>875</v>
      </c>
      <c r="O23" s="49" t="s">
        <v>388</v>
      </c>
      <c r="P23" s="49" t="s">
        <v>813</v>
      </c>
      <c r="Q23" s="49">
        <v>31173</v>
      </c>
    </row>
    <row r="24" spans="1:17" x14ac:dyDescent="0.35">
      <c r="A24">
        <v>2026</v>
      </c>
      <c r="B24" t="s">
        <v>500</v>
      </c>
      <c r="C24" t="s">
        <v>501</v>
      </c>
      <c r="D24" t="s">
        <v>900</v>
      </c>
      <c r="E24" t="s">
        <v>875</v>
      </c>
      <c r="F24" t="s">
        <v>389</v>
      </c>
      <c r="G24" t="s">
        <v>814</v>
      </c>
      <c r="H24">
        <v>15880</v>
      </c>
      <c r="I24" s="96"/>
      <c r="J24" s="83">
        <v>2027</v>
      </c>
      <c r="K24" s="83" t="s">
        <v>500</v>
      </c>
      <c r="L24" s="83" t="s">
        <v>983</v>
      </c>
      <c r="M24" s="83" t="s">
        <v>900</v>
      </c>
      <c r="N24" s="83" t="s">
        <v>875</v>
      </c>
      <c r="O24" s="49" t="s">
        <v>389</v>
      </c>
      <c r="P24" s="49" t="s">
        <v>814</v>
      </c>
      <c r="Q24" s="49">
        <v>14608</v>
      </c>
    </row>
    <row r="25" spans="1:17" x14ac:dyDescent="0.35">
      <c r="A25">
        <v>2026</v>
      </c>
      <c r="B25" t="s">
        <v>500</v>
      </c>
      <c r="C25" t="s">
        <v>501</v>
      </c>
      <c r="D25" t="s">
        <v>900</v>
      </c>
      <c r="E25" t="s">
        <v>875</v>
      </c>
      <c r="F25" t="s">
        <v>368</v>
      </c>
      <c r="G25" t="s">
        <v>798</v>
      </c>
      <c r="H25">
        <v>129034</v>
      </c>
      <c r="I25" s="96"/>
      <c r="J25" s="83">
        <v>2027</v>
      </c>
      <c r="K25" s="83" t="s">
        <v>500</v>
      </c>
      <c r="L25" s="83" t="s">
        <v>983</v>
      </c>
      <c r="M25" s="83" t="s">
        <v>900</v>
      </c>
      <c r="N25" s="83" t="s">
        <v>875</v>
      </c>
      <c r="O25" s="49" t="s">
        <v>368</v>
      </c>
      <c r="P25" s="49" t="s">
        <v>798</v>
      </c>
      <c r="Q25" s="49">
        <v>129102</v>
      </c>
    </row>
    <row r="26" spans="1:17" x14ac:dyDescent="0.35">
      <c r="A26">
        <v>2026</v>
      </c>
      <c r="B26" t="s">
        <v>500</v>
      </c>
      <c r="C26" t="s">
        <v>501</v>
      </c>
      <c r="D26" t="s">
        <v>900</v>
      </c>
      <c r="E26" t="s">
        <v>875</v>
      </c>
      <c r="F26" t="s">
        <v>385</v>
      </c>
      <c r="G26" t="s">
        <v>812</v>
      </c>
      <c r="H26">
        <v>45411</v>
      </c>
      <c r="I26" s="96"/>
      <c r="J26" s="83">
        <v>2027</v>
      </c>
      <c r="K26" s="83" t="s">
        <v>500</v>
      </c>
      <c r="L26" s="83" t="s">
        <v>983</v>
      </c>
      <c r="M26" s="83" t="s">
        <v>900</v>
      </c>
      <c r="N26" s="83" t="s">
        <v>875</v>
      </c>
      <c r="O26" s="49" t="s">
        <v>385</v>
      </c>
      <c r="P26" s="49" t="s">
        <v>812</v>
      </c>
      <c r="Q26" s="49">
        <v>45036</v>
      </c>
    </row>
    <row r="27" spans="1:17" x14ac:dyDescent="0.35">
      <c r="A27">
        <v>2026</v>
      </c>
      <c r="B27" t="s">
        <v>500</v>
      </c>
      <c r="C27" t="s">
        <v>501</v>
      </c>
      <c r="D27" t="s">
        <v>900</v>
      </c>
      <c r="E27" t="s">
        <v>875</v>
      </c>
      <c r="F27" t="s">
        <v>365</v>
      </c>
      <c r="G27" t="s">
        <v>795</v>
      </c>
      <c r="H27">
        <v>14636</v>
      </c>
      <c r="I27" s="96"/>
      <c r="J27" s="83">
        <v>2027</v>
      </c>
      <c r="K27" s="83" t="s">
        <v>500</v>
      </c>
      <c r="L27" s="83" t="s">
        <v>983</v>
      </c>
      <c r="M27" s="83" t="s">
        <v>900</v>
      </c>
      <c r="N27" s="83" t="s">
        <v>875</v>
      </c>
      <c r="O27" s="49" t="s">
        <v>365</v>
      </c>
      <c r="P27" s="49" t="s">
        <v>795</v>
      </c>
      <c r="Q27" s="49">
        <v>15666</v>
      </c>
    </row>
    <row r="28" spans="1:17" x14ac:dyDescent="0.35">
      <c r="A28">
        <v>2026</v>
      </c>
      <c r="B28" t="s">
        <v>500</v>
      </c>
      <c r="C28" t="s">
        <v>501</v>
      </c>
      <c r="D28" t="s">
        <v>900</v>
      </c>
      <c r="E28" t="s">
        <v>875</v>
      </c>
      <c r="F28" t="s">
        <v>222</v>
      </c>
      <c r="G28" t="s">
        <v>681</v>
      </c>
      <c r="H28">
        <v>5603</v>
      </c>
      <c r="I28" s="96"/>
      <c r="J28" s="83">
        <v>2027</v>
      </c>
      <c r="K28" s="83" t="s">
        <v>500</v>
      </c>
      <c r="L28" s="83" t="s">
        <v>983</v>
      </c>
      <c r="M28" s="83" t="s">
        <v>900</v>
      </c>
      <c r="N28" s="83" t="s">
        <v>875</v>
      </c>
      <c r="O28" s="49" t="s">
        <v>222</v>
      </c>
      <c r="P28" s="49" t="s">
        <v>681</v>
      </c>
      <c r="Q28" s="49">
        <v>4767</v>
      </c>
    </row>
    <row r="29" spans="1:17" x14ac:dyDescent="0.35">
      <c r="A29">
        <v>2026</v>
      </c>
      <c r="B29" t="s">
        <v>500</v>
      </c>
      <c r="C29" t="s">
        <v>501</v>
      </c>
      <c r="D29" t="s">
        <v>900</v>
      </c>
      <c r="E29" t="s">
        <v>875</v>
      </c>
      <c r="F29" t="s">
        <v>21</v>
      </c>
      <c r="G29" t="s">
        <v>525</v>
      </c>
      <c r="H29">
        <v>13467</v>
      </c>
      <c r="I29" s="96"/>
      <c r="J29" s="83">
        <v>2027</v>
      </c>
      <c r="K29" s="83" t="s">
        <v>500</v>
      </c>
      <c r="L29" s="83" t="s">
        <v>983</v>
      </c>
      <c r="M29" s="83" t="s">
        <v>900</v>
      </c>
      <c r="N29" s="83" t="s">
        <v>875</v>
      </c>
      <c r="O29" s="49" t="s">
        <v>21</v>
      </c>
      <c r="P29" s="49" t="s">
        <v>525</v>
      </c>
      <c r="Q29" s="49">
        <v>14545</v>
      </c>
    </row>
    <row r="30" spans="1:17" x14ac:dyDescent="0.35">
      <c r="A30">
        <v>2026</v>
      </c>
      <c r="B30" t="s">
        <v>500</v>
      </c>
      <c r="C30" t="s">
        <v>501</v>
      </c>
      <c r="D30" t="s">
        <v>900</v>
      </c>
      <c r="E30" t="s">
        <v>875</v>
      </c>
      <c r="F30" t="s">
        <v>22</v>
      </c>
      <c r="G30" t="s">
        <v>526</v>
      </c>
      <c r="H30">
        <v>5074</v>
      </c>
      <c r="I30" s="96"/>
      <c r="J30" s="83">
        <v>2027</v>
      </c>
      <c r="K30" s="83" t="s">
        <v>500</v>
      </c>
      <c r="L30" s="83" t="s">
        <v>983</v>
      </c>
      <c r="M30" s="83" t="s">
        <v>900</v>
      </c>
      <c r="N30" s="83" t="s">
        <v>875</v>
      </c>
      <c r="O30" s="49" t="s">
        <v>22</v>
      </c>
      <c r="P30" s="49" t="s">
        <v>526</v>
      </c>
      <c r="Q30" s="49">
        <v>4653</v>
      </c>
    </row>
    <row r="31" spans="1:17" x14ac:dyDescent="0.35">
      <c r="A31">
        <v>2026</v>
      </c>
      <c r="B31" t="s">
        <v>500</v>
      </c>
      <c r="C31" t="s">
        <v>501</v>
      </c>
      <c r="D31" t="s">
        <v>900</v>
      </c>
      <c r="E31" t="s">
        <v>875</v>
      </c>
      <c r="F31" t="s">
        <v>224</v>
      </c>
      <c r="G31" t="s">
        <v>682</v>
      </c>
      <c r="H31">
        <v>11653</v>
      </c>
      <c r="I31" s="96"/>
      <c r="J31" s="83">
        <v>2027</v>
      </c>
      <c r="K31" s="83" t="s">
        <v>500</v>
      </c>
      <c r="L31" s="83" t="s">
        <v>983</v>
      </c>
      <c r="M31" s="83" t="s">
        <v>900</v>
      </c>
      <c r="N31" s="83" t="s">
        <v>875</v>
      </c>
      <c r="O31" s="49" t="s">
        <v>224</v>
      </c>
      <c r="P31" s="49" t="s">
        <v>682</v>
      </c>
      <c r="Q31" s="49">
        <v>13752</v>
      </c>
    </row>
    <row r="32" spans="1:17" x14ac:dyDescent="0.35">
      <c r="A32">
        <v>2026</v>
      </c>
      <c r="B32" t="s">
        <v>500</v>
      </c>
      <c r="C32" t="s">
        <v>501</v>
      </c>
      <c r="D32" t="s">
        <v>900</v>
      </c>
      <c r="E32" t="s">
        <v>875</v>
      </c>
      <c r="F32" t="s">
        <v>20</v>
      </c>
      <c r="G32" t="s">
        <v>524</v>
      </c>
      <c r="H32">
        <v>7338</v>
      </c>
      <c r="I32" s="96"/>
      <c r="J32" s="83">
        <v>2027</v>
      </c>
      <c r="K32" s="83" t="s">
        <v>500</v>
      </c>
      <c r="L32" s="83" t="s">
        <v>983</v>
      </c>
      <c r="M32" s="83" t="s">
        <v>900</v>
      </c>
      <c r="N32" s="83" t="s">
        <v>875</v>
      </c>
      <c r="O32" s="49" t="s">
        <v>20</v>
      </c>
      <c r="P32" s="49" t="s">
        <v>524</v>
      </c>
      <c r="Q32" s="49">
        <v>6575</v>
      </c>
    </row>
    <row r="33" spans="1:17" x14ac:dyDescent="0.35">
      <c r="A33">
        <v>2026</v>
      </c>
      <c r="B33" t="s">
        <v>500</v>
      </c>
      <c r="C33" t="s">
        <v>501</v>
      </c>
      <c r="D33" t="s">
        <v>3</v>
      </c>
      <c r="E33" t="s">
        <v>423</v>
      </c>
      <c r="F33" t="s">
        <v>3</v>
      </c>
      <c r="G33" t="s">
        <v>423</v>
      </c>
      <c r="H33">
        <v>84718</v>
      </c>
      <c r="I33" s="96"/>
      <c r="J33" s="83">
        <v>2027</v>
      </c>
      <c r="K33" s="83" t="s">
        <v>500</v>
      </c>
      <c r="L33" s="83" t="s">
        <v>983</v>
      </c>
      <c r="M33" s="83" t="s">
        <v>3</v>
      </c>
      <c r="N33" s="83" t="s">
        <v>423</v>
      </c>
      <c r="O33" s="49" t="s">
        <v>3</v>
      </c>
      <c r="P33" s="49" t="s">
        <v>423</v>
      </c>
      <c r="Q33" s="49">
        <v>90079</v>
      </c>
    </row>
    <row r="34" spans="1:17" x14ac:dyDescent="0.35">
      <c r="A34">
        <v>2026</v>
      </c>
      <c r="B34" t="s">
        <v>500</v>
      </c>
      <c r="C34" t="s">
        <v>501</v>
      </c>
      <c r="D34" t="s">
        <v>122</v>
      </c>
      <c r="E34" t="s">
        <v>449</v>
      </c>
      <c r="F34" t="s">
        <v>122</v>
      </c>
      <c r="G34" t="s">
        <v>449</v>
      </c>
      <c r="H34">
        <v>490812</v>
      </c>
      <c r="I34" s="96"/>
      <c r="J34" s="83">
        <v>2027</v>
      </c>
      <c r="K34" s="83" t="s">
        <v>500</v>
      </c>
      <c r="L34" s="83" t="s">
        <v>983</v>
      </c>
      <c r="M34" s="83" t="s">
        <v>122</v>
      </c>
      <c r="N34" s="83" t="s">
        <v>449</v>
      </c>
      <c r="O34" s="49" t="s">
        <v>122</v>
      </c>
      <c r="P34" s="49" t="s">
        <v>449</v>
      </c>
      <c r="Q34" s="49">
        <v>495985</v>
      </c>
    </row>
    <row r="35" spans="1:17" x14ac:dyDescent="0.35">
      <c r="A35">
        <v>2026</v>
      </c>
      <c r="B35" t="s">
        <v>500</v>
      </c>
      <c r="C35" t="s">
        <v>501</v>
      </c>
      <c r="D35" t="s">
        <v>122</v>
      </c>
      <c r="E35" t="s">
        <v>449</v>
      </c>
      <c r="F35" t="s">
        <v>123</v>
      </c>
      <c r="G35" t="s">
        <v>450</v>
      </c>
      <c r="H35">
        <v>195053</v>
      </c>
      <c r="I35" s="96"/>
      <c r="J35" s="83">
        <v>2027</v>
      </c>
      <c r="K35" s="83" t="s">
        <v>500</v>
      </c>
      <c r="L35" s="83" t="s">
        <v>983</v>
      </c>
      <c r="M35" s="83" t="s">
        <v>122</v>
      </c>
      <c r="N35" s="83" t="s">
        <v>449</v>
      </c>
      <c r="O35" s="49" t="s">
        <v>123</v>
      </c>
      <c r="P35" s="49" t="s">
        <v>450</v>
      </c>
      <c r="Q35" s="49">
        <v>193546</v>
      </c>
    </row>
    <row r="36" spans="1:17" x14ac:dyDescent="0.35">
      <c r="A36">
        <v>2026</v>
      </c>
      <c r="B36" t="s">
        <v>500</v>
      </c>
      <c r="C36" t="s">
        <v>501</v>
      </c>
      <c r="D36" t="s">
        <v>901</v>
      </c>
      <c r="E36" t="s">
        <v>876</v>
      </c>
      <c r="F36" t="s">
        <v>71</v>
      </c>
      <c r="G36" t="s">
        <v>576</v>
      </c>
      <c r="H36">
        <v>115493</v>
      </c>
      <c r="I36" s="96"/>
      <c r="J36" s="83">
        <v>2027</v>
      </c>
      <c r="K36" s="83" t="s">
        <v>500</v>
      </c>
      <c r="L36" s="83" t="s">
        <v>983</v>
      </c>
      <c r="M36" s="83" t="s">
        <v>901</v>
      </c>
      <c r="N36" s="83" t="s">
        <v>876</v>
      </c>
      <c r="O36" s="49" t="s">
        <v>71</v>
      </c>
      <c r="P36" s="49" t="s">
        <v>576</v>
      </c>
      <c r="Q36" s="49">
        <v>113809</v>
      </c>
    </row>
    <row r="37" spans="1:17" x14ac:dyDescent="0.35">
      <c r="A37">
        <v>2026</v>
      </c>
      <c r="B37" t="s">
        <v>500</v>
      </c>
      <c r="C37" t="s">
        <v>501</v>
      </c>
      <c r="D37" t="s">
        <v>901</v>
      </c>
      <c r="E37" t="s">
        <v>876</v>
      </c>
      <c r="F37" t="s">
        <v>36</v>
      </c>
      <c r="G37" t="s">
        <v>541</v>
      </c>
      <c r="H37">
        <v>13166</v>
      </c>
      <c r="I37" s="96"/>
      <c r="J37" s="83">
        <v>2027</v>
      </c>
      <c r="K37" s="83" t="s">
        <v>500</v>
      </c>
      <c r="L37" s="83" t="s">
        <v>983</v>
      </c>
      <c r="M37" s="83" t="s">
        <v>901</v>
      </c>
      <c r="N37" s="83" t="s">
        <v>876</v>
      </c>
      <c r="O37" s="49" t="s">
        <v>36</v>
      </c>
      <c r="P37" s="49" t="s">
        <v>541</v>
      </c>
      <c r="Q37" s="49">
        <v>12479</v>
      </c>
    </row>
    <row r="38" spans="1:17" x14ac:dyDescent="0.35">
      <c r="A38">
        <v>2026</v>
      </c>
      <c r="B38" t="s">
        <v>500</v>
      </c>
      <c r="C38" t="s">
        <v>501</v>
      </c>
      <c r="D38" t="s">
        <v>901</v>
      </c>
      <c r="E38" t="s">
        <v>876</v>
      </c>
      <c r="F38" t="s">
        <v>131</v>
      </c>
      <c r="G38" t="s">
        <v>616</v>
      </c>
      <c r="H38">
        <v>6655</v>
      </c>
      <c r="I38" s="96"/>
      <c r="J38" s="83">
        <v>2027</v>
      </c>
      <c r="K38" s="83" t="s">
        <v>500</v>
      </c>
      <c r="L38" s="83" t="s">
        <v>983</v>
      </c>
      <c r="M38" s="83" t="s">
        <v>901</v>
      </c>
      <c r="N38" s="83" t="s">
        <v>876</v>
      </c>
      <c r="O38" s="49" t="s">
        <v>131</v>
      </c>
      <c r="P38" s="49" t="s">
        <v>616</v>
      </c>
      <c r="Q38" s="49">
        <v>4939</v>
      </c>
    </row>
    <row r="39" spans="1:17" x14ac:dyDescent="0.35">
      <c r="A39">
        <v>2026</v>
      </c>
      <c r="B39" t="s">
        <v>500</v>
      </c>
      <c r="C39" t="s">
        <v>501</v>
      </c>
      <c r="D39" t="s">
        <v>901</v>
      </c>
      <c r="E39" t="s">
        <v>876</v>
      </c>
      <c r="F39" t="s">
        <v>34</v>
      </c>
      <c r="G39" t="s">
        <v>539</v>
      </c>
      <c r="H39">
        <v>31437</v>
      </c>
      <c r="I39" s="96"/>
      <c r="J39" s="83">
        <v>2027</v>
      </c>
      <c r="K39" s="83" t="s">
        <v>500</v>
      </c>
      <c r="L39" s="83" t="s">
        <v>983</v>
      </c>
      <c r="M39" s="83" t="s">
        <v>901</v>
      </c>
      <c r="N39" s="83" t="s">
        <v>876</v>
      </c>
      <c r="O39" s="49" t="s">
        <v>34</v>
      </c>
      <c r="P39" s="49" t="s">
        <v>539</v>
      </c>
      <c r="Q39" s="49">
        <v>32680</v>
      </c>
    </row>
    <row r="40" spans="1:17" x14ac:dyDescent="0.35">
      <c r="A40">
        <v>2026</v>
      </c>
      <c r="B40" t="s">
        <v>500</v>
      </c>
      <c r="C40" t="s">
        <v>501</v>
      </c>
      <c r="D40" t="s">
        <v>901</v>
      </c>
      <c r="E40" t="s">
        <v>876</v>
      </c>
      <c r="F40" t="s">
        <v>274</v>
      </c>
      <c r="G40" t="s">
        <v>724</v>
      </c>
      <c r="H40">
        <v>62464</v>
      </c>
      <c r="I40" s="96"/>
      <c r="J40" s="83">
        <v>2027</v>
      </c>
      <c r="K40" s="83" t="s">
        <v>500</v>
      </c>
      <c r="L40" s="83" t="s">
        <v>983</v>
      </c>
      <c r="M40" s="83" t="s">
        <v>901</v>
      </c>
      <c r="N40" s="83" t="s">
        <v>876</v>
      </c>
      <c r="O40" s="49" t="s">
        <v>274</v>
      </c>
      <c r="P40" s="49" t="s">
        <v>724</v>
      </c>
      <c r="Q40" s="49">
        <v>65753</v>
      </c>
    </row>
    <row r="41" spans="1:17" x14ac:dyDescent="0.35">
      <c r="A41">
        <v>2026</v>
      </c>
      <c r="B41" t="s">
        <v>500</v>
      </c>
      <c r="C41" t="s">
        <v>501</v>
      </c>
      <c r="D41" t="s">
        <v>901</v>
      </c>
      <c r="E41" t="s">
        <v>876</v>
      </c>
      <c r="F41" t="s">
        <v>275</v>
      </c>
      <c r="G41" t="s">
        <v>725</v>
      </c>
      <c r="H41">
        <v>30860</v>
      </c>
      <c r="I41" s="96"/>
      <c r="J41" s="83">
        <v>2027</v>
      </c>
      <c r="K41" s="83" t="s">
        <v>500</v>
      </c>
      <c r="L41" s="83" t="s">
        <v>983</v>
      </c>
      <c r="M41" s="83" t="s">
        <v>901</v>
      </c>
      <c r="N41" s="83" t="s">
        <v>876</v>
      </c>
      <c r="O41" s="49" t="s">
        <v>275</v>
      </c>
      <c r="P41" s="49" t="s">
        <v>725</v>
      </c>
      <c r="Q41" s="49">
        <v>30316</v>
      </c>
    </row>
    <row r="42" spans="1:17" x14ac:dyDescent="0.35">
      <c r="A42">
        <v>2026</v>
      </c>
      <c r="B42" t="s">
        <v>500</v>
      </c>
      <c r="C42" t="s">
        <v>501</v>
      </c>
      <c r="D42" t="s">
        <v>901</v>
      </c>
      <c r="E42" t="s">
        <v>876</v>
      </c>
      <c r="F42" t="s">
        <v>128</v>
      </c>
      <c r="G42" t="s">
        <v>613</v>
      </c>
      <c r="H42">
        <v>15106</v>
      </c>
      <c r="I42" s="96"/>
      <c r="J42" s="83">
        <v>2027</v>
      </c>
      <c r="K42" s="83" t="s">
        <v>500</v>
      </c>
      <c r="L42" s="83" t="s">
        <v>983</v>
      </c>
      <c r="M42" s="83" t="s">
        <v>901</v>
      </c>
      <c r="N42" s="83" t="s">
        <v>876</v>
      </c>
      <c r="O42" s="49" t="s">
        <v>128</v>
      </c>
      <c r="P42" s="49" t="s">
        <v>613</v>
      </c>
      <c r="Q42" s="49">
        <v>16723</v>
      </c>
    </row>
    <row r="43" spans="1:17" x14ac:dyDescent="0.35">
      <c r="A43">
        <v>2026</v>
      </c>
      <c r="B43" t="s">
        <v>500</v>
      </c>
      <c r="C43" t="s">
        <v>501</v>
      </c>
      <c r="D43" t="s">
        <v>901</v>
      </c>
      <c r="E43" t="s">
        <v>876</v>
      </c>
      <c r="F43" t="s">
        <v>127</v>
      </c>
      <c r="G43" t="s">
        <v>612</v>
      </c>
      <c r="H43">
        <v>23825</v>
      </c>
      <c r="I43" s="96"/>
      <c r="J43" s="83">
        <v>2027</v>
      </c>
      <c r="K43" s="83" t="s">
        <v>500</v>
      </c>
      <c r="L43" s="83" t="s">
        <v>983</v>
      </c>
      <c r="M43" s="83" t="s">
        <v>901</v>
      </c>
      <c r="N43" s="83" t="s">
        <v>876</v>
      </c>
      <c r="O43" s="49" t="s">
        <v>127</v>
      </c>
      <c r="P43" s="49" t="s">
        <v>612</v>
      </c>
      <c r="Q43" s="49">
        <v>28721</v>
      </c>
    </row>
    <row r="44" spans="1:17" x14ac:dyDescent="0.35">
      <c r="A44">
        <v>2026</v>
      </c>
      <c r="B44" t="s">
        <v>500</v>
      </c>
      <c r="C44" t="s">
        <v>501</v>
      </c>
      <c r="D44" t="s">
        <v>901</v>
      </c>
      <c r="E44" t="s">
        <v>876</v>
      </c>
      <c r="F44" t="s">
        <v>130</v>
      </c>
      <c r="G44" t="s">
        <v>615</v>
      </c>
      <c r="H44">
        <v>2231</v>
      </c>
      <c r="I44" s="96"/>
      <c r="J44" s="83">
        <v>2027</v>
      </c>
      <c r="K44" s="83" t="s">
        <v>500</v>
      </c>
      <c r="L44" s="83" t="s">
        <v>983</v>
      </c>
      <c r="M44" s="83" t="s">
        <v>901</v>
      </c>
      <c r="N44" s="83" t="s">
        <v>876</v>
      </c>
      <c r="O44" s="49" t="s">
        <v>130</v>
      </c>
      <c r="P44" s="49" t="s">
        <v>615</v>
      </c>
      <c r="Q44" s="49">
        <v>2016</v>
      </c>
    </row>
    <row r="45" spans="1:17" x14ac:dyDescent="0.35">
      <c r="A45">
        <v>2026</v>
      </c>
      <c r="B45" t="s">
        <v>500</v>
      </c>
      <c r="C45" t="s">
        <v>501</v>
      </c>
      <c r="D45" t="s">
        <v>901</v>
      </c>
      <c r="E45" t="s">
        <v>876</v>
      </c>
      <c r="F45" t="s">
        <v>59</v>
      </c>
      <c r="G45" t="s">
        <v>565</v>
      </c>
      <c r="H45">
        <v>11011</v>
      </c>
      <c r="I45" s="96"/>
      <c r="J45" s="83">
        <v>2027</v>
      </c>
      <c r="K45" s="83" t="s">
        <v>500</v>
      </c>
      <c r="L45" s="83" t="s">
        <v>983</v>
      </c>
      <c r="M45" s="83" t="s">
        <v>901</v>
      </c>
      <c r="N45" s="83" t="s">
        <v>876</v>
      </c>
      <c r="O45" s="49" t="s">
        <v>59</v>
      </c>
      <c r="P45" s="49" t="s">
        <v>565</v>
      </c>
      <c r="Q45" s="49">
        <v>11975</v>
      </c>
    </row>
    <row r="46" spans="1:17" x14ac:dyDescent="0.35">
      <c r="A46">
        <v>2026</v>
      </c>
      <c r="B46" t="s">
        <v>500</v>
      </c>
      <c r="C46" t="s">
        <v>501</v>
      </c>
      <c r="D46" t="s">
        <v>901</v>
      </c>
      <c r="E46" t="s">
        <v>876</v>
      </c>
      <c r="F46" t="s">
        <v>57</v>
      </c>
      <c r="G46" t="s">
        <v>562</v>
      </c>
      <c r="H46">
        <v>12859</v>
      </c>
      <c r="I46" s="96"/>
      <c r="J46" s="83">
        <v>2027</v>
      </c>
      <c r="K46" s="83" t="s">
        <v>500</v>
      </c>
      <c r="L46" s="83" t="s">
        <v>983</v>
      </c>
      <c r="M46" s="83" t="s">
        <v>901</v>
      </c>
      <c r="N46" s="83" t="s">
        <v>876</v>
      </c>
      <c r="O46" s="49" t="s">
        <v>57</v>
      </c>
      <c r="P46" s="49" t="s">
        <v>562</v>
      </c>
      <c r="Q46" s="49">
        <v>12583</v>
      </c>
    </row>
    <row r="47" spans="1:17" x14ac:dyDescent="0.35">
      <c r="A47">
        <v>2026</v>
      </c>
      <c r="B47" t="s">
        <v>500</v>
      </c>
      <c r="C47" t="s">
        <v>501</v>
      </c>
      <c r="D47" t="s">
        <v>901</v>
      </c>
      <c r="E47" t="s">
        <v>876</v>
      </c>
      <c r="F47" t="s">
        <v>129</v>
      </c>
      <c r="G47" t="s">
        <v>614</v>
      </c>
      <c r="H47">
        <v>1919</v>
      </c>
      <c r="I47" s="96"/>
      <c r="J47" s="83">
        <v>2027</v>
      </c>
      <c r="K47" s="83" t="s">
        <v>500</v>
      </c>
      <c r="L47" s="83" t="s">
        <v>983</v>
      </c>
      <c r="M47" s="83" t="s">
        <v>901</v>
      </c>
      <c r="N47" s="83" t="s">
        <v>876</v>
      </c>
      <c r="O47" s="49" t="s">
        <v>129</v>
      </c>
      <c r="P47" s="49" t="s">
        <v>614</v>
      </c>
      <c r="Q47" s="49">
        <v>886</v>
      </c>
    </row>
    <row r="48" spans="1:17" x14ac:dyDescent="0.35">
      <c r="A48">
        <v>2026</v>
      </c>
      <c r="B48" t="s">
        <v>500</v>
      </c>
      <c r="C48" t="s">
        <v>501</v>
      </c>
      <c r="D48" t="s">
        <v>901</v>
      </c>
      <c r="E48" t="s">
        <v>876</v>
      </c>
      <c r="F48" t="s">
        <v>72</v>
      </c>
      <c r="G48" t="s">
        <v>577</v>
      </c>
      <c r="H48">
        <v>25147</v>
      </c>
      <c r="I48" s="96"/>
      <c r="J48" s="83">
        <v>2027</v>
      </c>
      <c r="K48" s="83" t="s">
        <v>500</v>
      </c>
      <c r="L48" s="83" t="s">
        <v>983</v>
      </c>
      <c r="M48" s="83" t="s">
        <v>901</v>
      </c>
      <c r="N48" s="83" t="s">
        <v>876</v>
      </c>
      <c r="O48" s="49" t="s">
        <v>72</v>
      </c>
      <c r="P48" s="49" t="s">
        <v>577</v>
      </c>
      <c r="Q48" s="49">
        <v>24612</v>
      </c>
    </row>
    <row r="49" spans="1:17" x14ac:dyDescent="0.35">
      <c r="A49">
        <v>2026</v>
      </c>
      <c r="B49" t="s">
        <v>500</v>
      </c>
      <c r="C49" t="s">
        <v>501</v>
      </c>
      <c r="D49" t="s">
        <v>901</v>
      </c>
      <c r="E49" t="s">
        <v>876</v>
      </c>
      <c r="F49" t="s">
        <v>277</v>
      </c>
      <c r="G49" t="s">
        <v>726</v>
      </c>
      <c r="H49">
        <v>21712</v>
      </c>
      <c r="I49" s="96"/>
      <c r="J49" s="83">
        <v>2027</v>
      </c>
      <c r="K49" s="83" t="s">
        <v>500</v>
      </c>
      <c r="L49" s="83" t="s">
        <v>983</v>
      </c>
      <c r="M49" s="83" t="s">
        <v>901</v>
      </c>
      <c r="N49" s="83" t="s">
        <v>876</v>
      </c>
      <c r="O49" s="49" t="s">
        <v>277</v>
      </c>
      <c r="P49" s="49" t="s">
        <v>726</v>
      </c>
      <c r="Q49" s="49">
        <v>20950</v>
      </c>
    </row>
    <row r="50" spans="1:17" x14ac:dyDescent="0.35">
      <c r="A50">
        <v>2026</v>
      </c>
      <c r="B50" t="s">
        <v>500</v>
      </c>
      <c r="C50" t="s">
        <v>501</v>
      </c>
      <c r="D50" t="s">
        <v>901</v>
      </c>
      <c r="E50" t="s">
        <v>876</v>
      </c>
      <c r="F50" t="s">
        <v>132</v>
      </c>
      <c r="G50" t="s">
        <v>617</v>
      </c>
      <c r="H50">
        <v>313</v>
      </c>
      <c r="I50" s="96"/>
      <c r="J50" s="83">
        <v>2027</v>
      </c>
      <c r="K50" s="83" t="s">
        <v>500</v>
      </c>
      <c r="L50" s="83" t="s">
        <v>983</v>
      </c>
      <c r="M50" s="83" t="s">
        <v>901</v>
      </c>
      <c r="N50" s="83" t="s">
        <v>876</v>
      </c>
      <c r="O50" s="49" t="s">
        <v>132</v>
      </c>
      <c r="P50" s="49" t="s">
        <v>617</v>
      </c>
      <c r="Q50" s="49">
        <v>321</v>
      </c>
    </row>
    <row r="51" spans="1:17" x14ac:dyDescent="0.35">
      <c r="A51">
        <v>2026</v>
      </c>
      <c r="B51" t="s">
        <v>500</v>
      </c>
      <c r="C51" t="s">
        <v>501</v>
      </c>
      <c r="D51" t="s">
        <v>901</v>
      </c>
      <c r="E51" t="s">
        <v>876</v>
      </c>
      <c r="F51" t="s">
        <v>60</v>
      </c>
      <c r="G51" t="s">
        <v>566</v>
      </c>
      <c r="H51">
        <v>1986</v>
      </c>
      <c r="I51" s="96"/>
      <c r="J51" s="83">
        <v>2027</v>
      </c>
      <c r="K51" s="83" t="s">
        <v>500</v>
      </c>
      <c r="L51" s="83" t="s">
        <v>983</v>
      </c>
      <c r="M51" s="83" t="s">
        <v>901</v>
      </c>
      <c r="N51" s="83" t="s">
        <v>876</v>
      </c>
      <c r="O51" s="49" t="s">
        <v>60</v>
      </c>
      <c r="P51" s="49" t="s">
        <v>566</v>
      </c>
      <c r="Q51" s="49">
        <v>2581</v>
      </c>
    </row>
    <row r="52" spans="1:17" x14ac:dyDescent="0.35">
      <c r="A52">
        <v>2026</v>
      </c>
      <c r="B52" t="s">
        <v>500</v>
      </c>
      <c r="C52" t="s">
        <v>501</v>
      </c>
      <c r="D52" t="s">
        <v>901</v>
      </c>
      <c r="E52" t="s">
        <v>876</v>
      </c>
      <c r="F52" t="s">
        <v>988</v>
      </c>
      <c r="G52" t="s">
        <v>989</v>
      </c>
      <c r="H52">
        <v>519</v>
      </c>
      <c r="I52" s="96"/>
      <c r="J52" s="83">
        <v>2028</v>
      </c>
      <c r="K52" s="83" t="s">
        <v>500</v>
      </c>
      <c r="L52" s="83" t="s">
        <v>983</v>
      </c>
      <c r="M52" s="83" t="s">
        <v>901</v>
      </c>
      <c r="N52" s="83" t="s">
        <v>876</v>
      </c>
      <c r="O52" s="49" t="s">
        <v>988</v>
      </c>
      <c r="P52" s="49" t="s">
        <v>989</v>
      </c>
      <c r="Q52" s="49">
        <v>0</v>
      </c>
    </row>
    <row r="53" spans="1:17" x14ac:dyDescent="0.35">
      <c r="A53">
        <v>2026</v>
      </c>
      <c r="B53" t="s">
        <v>500</v>
      </c>
      <c r="C53" t="s">
        <v>501</v>
      </c>
      <c r="D53" t="s">
        <v>901</v>
      </c>
      <c r="E53" t="s">
        <v>876</v>
      </c>
      <c r="F53" t="s">
        <v>58</v>
      </c>
      <c r="G53" t="s">
        <v>563</v>
      </c>
      <c r="H53">
        <v>2889</v>
      </c>
      <c r="I53" s="96"/>
      <c r="J53" s="83">
        <v>2029</v>
      </c>
      <c r="K53" s="83" t="s">
        <v>500</v>
      </c>
      <c r="L53" s="83" t="s">
        <v>983</v>
      </c>
      <c r="M53" s="83" t="s">
        <v>901</v>
      </c>
      <c r="N53" s="83" t="s">
        <v>876</v>
      </c>
      <c r="O53" s="49" t="s">
        <v>58</v>
      </c>
      <c r="P53" s="49" t="s">
        <v>563</v>
      </c>
      <c r="Q53" s="49">
        <v>4674</v>
      </c>
    </row>
    <row r="54" spans="1:17" x14ac:dyDescent="0.35">
      <c r="A54">
        <v>2026</v>
      </c>
      <c r="B54" t="s">
        <v>500</v>
      </c>
      <c r="C54" t="s">
        <v>501</v>
      </c>
      <c r="D54" t="s">
        <v>902</v>
      </c>
      <c r="E54" t="s">
        <v>924</v>
      </c>
      <c r="F54" t="s">
        <v>172</v>
      </c>
      <c r="G54" t="s">
        <v>644</v>
      </c>
      <c r="H54">
        <v>3067</v>
      </c>
      <c r="I54" s="96"/>
      <c r="J54" s="83">
        <v>2027</v>
      </c>
      <c r="K54" s="83" t="s">
        <v>500</v>
      </c>
      <c r="L54" s="83" t="s">
        <v>983</v>
      </c>
      <c r="M54" s="83" t="s">
        <v>902</v>
      </c>
      <c r="N54" s="83" t="s">
        <v>924</v>
      </c>
      <c r="O54" s="49" t="s">
        <v>172</v>
      </c>
      <c r="P54" s="49" t="s">
        <v>644</v>
      </c>
      <c r="Q54" s="49">
        <v>4078</v>
      </c>
    </row>
    <row r="55" spans="1:17" x14ac:dyDescent="0.35">
      <c r="A55">
        <v>2026</v>
      </c>
      <c r="B55" t="s">
        <v>500</v>
      </c>
      <c r="C55" t="s">
        <v>501</v>
      </c>
      <c r="D55" t="s">
        <v>902</v>
      </c>
      <c r="E55" t="s">
        <v>924</v>
      </c>
      <c r="F55" t="s">
        <v>173</v>
      </c>
      <c r="G55" t="s">
        <v>645</v>
      </c>
      <c r="H55">
        <v>21661</v>
      </c>
      <c r="I55" s="96"/>
      <c r="J55" s="83">
        <v>2027</v>
      </c>
      <c r="K55" s="83" t="s">
        <v>500</v>
      </c>
      <c r="L55" s="83" t="s">
        <v>983</v>
      </c>
      <c r="M55" s="83" t="s">
        <v>902</v>
      </c>
      <c r="N55" s="83" t="s">
        <v>924</v>
      </c>
      <c r="O55" s="49" t="s">
        <v>173</v>
      </c>
      <c r="P55" s="49" t="s">
        <v>645</v>
      </c>
      <c r="Q55" s="49">
        <v>21981</v>
      </c>
    </row>
    <row r="56" spans="1:17" x14ac:dyDescent="0.35">
      <c r="A56">
        <v>2026</v>
      </c>
      <c r="B56" t="s">
        <v>500</v>
      </c>
      <c r="C56" t="s">
        <v>501</v>
      </c>
      <c r="D56" t="s">
        <v>902</v>
      </c>
      <c r="E56" t="s">
        <v>924</v>
      </c>
      <c r="F56" t="s">
        <v>174</v>
      </c>
      <c r="G56" t="s">
        <v>646</v>
      </c>
      <c r="H56">
        <v>7171</v>
      </c>
      <c r="I56" s="96"/>
      <c r="J56" s="83">
        <v>2027</v>
      </c>
      <c r="K56" s="83" t="s">
        <v>500</v>
      </c>
      <c r="L56" s="83" t="s">
        <v>983</v>
      </c>
      <c r="M56" s="83" t="s">
        <v>902</v>
      </c>
      <c r="N56" s="83" t="s">
        <v>924</v>
      </c>
      <c r="O56" s="49" t="s">
        <v>174</v>
      </c>
      <c r="P56" s="49" t="s">
        <v>646</v>
      </c>
      <c r="Q56" s="49">
        <v>6808</v>
      </c>
    </row>
    <row r="57" spans="1:17" x14ac:dyDescent="0.35">
      <c r="A57">
        <v>2026</v>
      </c>
      <c r="B57" t="s">
        <v>500</v>
      </c>
      <c r="C57" t="s">
        <v>501</v>
      </c>
      <c r="D57" t="s">
        <v>902</v>
      </c>
      <c r="E57" t="s">
        <v>924</v>
      </c>
      <c r="F57" t="s">
        <v>315</v>
      </c>
      <c r="G57" t="s">
        <v>757</v>
      </c>
      <c r="H57">
        <v>5118</v>
      </c>
      <c r="I57" s="96"/>
      <c r="J57" s="83">
        <v>2027</v>
      </c>
      <c r="K57" s="83" t="s">
        <v>500</v>
      </c>
      <c r="L57" s="83" t="s">
        <v>983</v>
      </c>
      <c r="M57" s="83" t="s">
        <v>902</v>
      </c>
      <c r="N57" s="83" t="s">
        <v>924</v>
      </c>
      <c r="O57" s="49" t="s">
        <v>315</v>
      </c>
      <c r="P57" s="49" t="s">
        <v>757</v>
      </c>
      <c r="Q57" s="49">
        <v>7846</v>
      </c>
    </row>
    <row r="58" spans="1:17" x14ac:dyDescent="0.35">
      <c r="A58">
        <v>2026</v>
      </c>
      <c r="B58" t="s">
        <v>500</v>
      </c>
      <c r="C58" t="s">
        <v>501</v>
      </c>
      <c r="D58" t="s">
        <v>902</v>
      </c>
      <c r="E58" t="s">
        <v>924</v>
      </c>
      <c r="F58" t="s">
        <v>313</v>
      </c>
      <c r="G58" t="s">
        <v>755</v>
      </c>
      <c r="H58">
        <v>86640</v>
      </c>
      <c r="I58" s="96"/>
      <c r="J58" s="83">
        <v>2027</v>
      </c>
      <c r="K58" s="83" t="s">
        <v>500</v>
      </c>
      <c r="L58" s="83" t="s">
        <v>983</v>
      </c>
      <c r="M58" s="83" t="s">
        <v>902</v>
      </c>
      <c r="N58" s="83" t="s">
        <v>924</v>
      </c>
      <c r="O58" s="49" t="s">
        <v>313</v>
      </c>
      <c r="P58" s="49" t="s">
        <v>755</v>
      </c>
      <c r="Q58" s="49">
        <v>88139</v>
      </c>
    </row>
    <row r="59" spans="1:17" x14ac:dyDescent="0.35">
      <c r="A59">
        <v>2026</v>
      </c>
      <c r="B59" t="s">
        <v>500</v>
      </c>
      <c r="C59" t="s">
        <v>501</v>
      </c>
      <c r="D59" t="s">
        <v>902</v>
      </c>
      <c r="E59" t="s">
        <v>924</v>
      </c>
      <c r="F59" t="s">
        <v>314</v>
      </c>
      <c r="G59" t="s">
        <v>756</v>
      </c>
      <c r="H59">
        <v>32594</v>
      </c>
      <c r="I59" s="96"/>
      <c r="J59" s="83">
        <v>2027</v>
      </c>
      <c r="K59" s="83" t="s">
        <v>500</v>
      </c>
      <c r="L59" s="83" t="s">
        <v>983</v>
      </c>
      <c r="M59" s="83" t="s">
        <v>902</v>
      </c>
      <c r="N59" s="83" t="s">
        <v>924</v>
      </c>
      <c r="O59" s="49" t="s">
        <v>314</v>
      </c>
      <c r="P59" s="49" t="s">
        <v>756</v>
      </c>
      <c r="Q59" s="49">
        <v>32669</v>
      </c>
    </row>
    <row r="60" spans="1:17" x14ac:dyDescent="0.35">
      <c r="A60">
        <v>2026</v>
      </c>
      <c r="B60" t="s">
        <v>500</v>
      </c>
      <c r="C60" t="s">
        <v>501</v>
      </c>
      <c r="D60" t="s">
        <v>902</v>
      </c>
      <c r="E60" t="s">
        <v>924</v>
      </c>
      <c r="F60" t="s">
        <v>226</v>
      </c>
      <c r="G60" t="s">
        <v>684</v>
      </c>
      <c r="H60">
        <v>105214</v>
      </c>
      <c r="I60" s="96"/>
      <c r="J60" s="83">
        <v>2027</v>
      </c>
      <c r="K60" s="83" t="s">
        <v>500</v>
      </c>
      <c r="L60" s="83" t="s">
        <v>983</v>
      </c>
      <c r="M60" s="83" t="s">
        <v>902</v>
      </c>
      <c r="N60" s="83" t="s">
        <v>924</v>
      </c>
      <c r="O60" s="49" t="s">
        <v>226</v>
      </c>
      <c r="P60" s="49" t="s">
        <v>684</v>
      </c>
      <c r="Q60" s="49">
        <v>108455</v>
      </c>
    </row>
    <row r="61" spans="1:17" x14ac:dyDescent="0.35">
      <c r="A61">
        <v>2026</v>
      </c>
      <c r="B61" t="s">
        <v>500</v>
      </c>
      <c r="C61" t="s">
        <v>501</v>
      </c>
      <c r="D61" t="s">
        <v>902</v>
      </c>
      <c r="E61" t="s">
        <v>924</v>
      </c>
      <c r="F61" t="s">
        <v>227</v>
      </c>
      <c r="G61" t="s">
        <v>685</v>
      </c>
      <c r="H61">
        <v>41020</v>
      </c>
      <c r="I61" s="96"/>
      <c r="J61" s="83">
        <v>2027</v>
      </c>
      <c r="K61" s="83" t="s">
        <v>500</v>
      </c>
      <c r="L61" s="83" t="s">
        <v>983</v>
      </c>
      <c r="M61" s="83" t="s">
        <v>902</v>
      </c>
      <c r="N61" s="83" t="s">
        <v>924</v>
      </c>
      <c r="O61" s="49" t="s">
        <v>227</v>
      </c>
      <c r="P61" s="49" t="s">
        <v>685</v>
      </c>
      <c r="Q61" s="49">
        <v>45668</v>
      </c>
    </row>
    <row r="62" spans="1:17" x14ac:dyDescent="0.35">
      <c r="A62">
        <v>2026</v>
      </c>
      <c r="B62" t="s">
        <v>500</v>
      </c>
      <c r="C62" t="s">
        <v>501</v>
      </c>
      <c r="D62" t="s">
        <v>902</v>
      </c>
      <c r="E62" t="s">
        <v>924</v>
      </c>
      <c r="F62" t="s">
        <v>135</v>
      </c>
      <c r="G62" t="s">
        <v>618</v>
      </c>
      <c r="H62">
        <v>159850</v>
      </c>
      <c r="I62" s="96"/>
      <c r="J62" s="83">
        <v>2027</v>
      </c>
      <c r="K62" s="83" t="s">
        <v>500</v>
      </c>
      <c r="L62" s="83" t="s">
        <v>983</v>
      </c>
      <c r="M62" s="83" t="s">
        <v>902</v>
      </c>
      <c r="N62" s="83" t="s">
        <v>924</v>
      </c>
      <c r="O62" s="49" t="s">
        <v>135</v>
      </c>
      <c r="P62" s="49" t="s">
        <v>618</v>
      </c>
      <c r="Q62" s="49">
        <v>162268</v>
      </c>
    </row>
    <row r="63" spans="1:17" x14ac:dyDescent="0.35">
      <c r="A63">
        <v>2026</v>
      </c>
      <c r="B63" t="s">
        <v>500</v>
      </c>
      <c r="C63" t="s">
        <v>501</v>
      </c>
      <c r="D63" t="s">
        <v>902</v>
      </c>
      <c r="E63" t="s">
        <v>924</v>
      </c>
      <c r="F63" t="s">
        <v>136</v>
      </c>
      <c r="G63" t="s">
        <v>619</v>
      </c>
      <c r="H63">
        <v>55192</v>
      </c>
      <c r="I63" s="96"/>
      <c r="J63" s="83">
        <v>2027</v>
      </c>
      <c r="K63" s="83" t="s">
        <v>500</v>
      </c>
      <c r="L63" s="83" t="s">
        <v>983</v>
      </c>
      <c r="M63" s="83" t="s">
        <v>902</v>
      </c>
      <c r="N63" s="83" t="s">
        <v>924</v>
      </c>
      <c r="O63" s="49" t="s">
        <v>136</v>
      </c>
      <c r="P63" s="49" t="s">
        <v>619</v>
      </c>
      <c r="Q63" s="49">
        <v>53163</v>
      </c>
    </row>
    <row r="64" spans="1:17" x14ac:dyDescent="0.35">
      <c r="A64">
        <v>2026</v>
      </c>
      <c r="B64" t="s">
        <v>500</v>
      </c>
      <c r="C64" t="s">
        <v>501</v>
      </c>
      <c r="D64" t="s">
        <v>902</v>
      </c>
      <c r="E64" t="s">
        <v>924</v>
      </c>
      <c r="F64" t="s">
        <v>225</v>
      </c>
      <c r="G64" t="s">
        <v>683</v>
      </c>
      <c r="H64">
        <v>12695</v>
      </c>
      <c r="I64" s="96"/>
      <c r="J64" s="83">
        <v>2027</v>
      </c>
      <c r="K64" s="83" t="s">
        <v>500</v>
      </c>
      <c r="L64" s="83" t="s">
        <v>983</v>
      </c>
      <c r="M64" s="83" t="s">
        <v>902</v>
      </c>
      <c r="N64" s="83" t="s">
        <v>924</v>
      </c>
      <c r="O64" s="49" t="s">
        <v>225</v>
      </c>
      <c r="P64" s="49" t="s">
        <v>683</v>
      </c>
      <c r="Q64" s="49">
        <v>12487</v>
      </c>
    </row>
    <row r="65" spans="1:17" x14ac:dyDescent="0.35">
      <c r="A65">
        <v>2026</v>
      </c>
      <c r="B65" t="s">
        <v>500</v>
      </c>
      <c r="C65" t="s">
        <v>501</v>
      </c>
      <c r="D65" t="s">
        <v>902</v>
      </c>
      <c r="E65" t="s">
        <v>924</v>
      </c>
      <c r="F65" t="s">
        <v>390</v>
      </c>
      <c r="G65" t="s">
        <v>815</v>
      </c>
      <c r="H65">
        <v>37090</v>
      </c>
      <c r="I65" s="96"/>
      <c r="J65" s="83">
        <v>2027</v>
      </c>
      <c r="K65" s="83" t="s">
        <v>500</v>
      </c>
      <c r="L65" s="83" t="s">
        <v>983</v>
      </c>
      <c r="M65" s="83" t="s">
        <v>902</v>
      </c>
      <c r="N65" s="83" t="s">
        <v>924</v>
      </c>
      <c r="O65" s="49" t="s">
        <v>390</v>
      </c>
      <c r="P65" s="49" t="s">
        <v>815</v>
      </c>
      <c r="Q65" s="49">
        <v>43437</v>
      </c>
    </row>
    <row r="66" spans="1:17" x14ac:dyDescent="0.35">
      <c r="A66">
        <v>2026</v>
      </c>
      <c r="B66" t="s">
        <v>500</v>
      </c>
      <c r="C66" t="s">
        <v>501</v>
      </c>
      <c r="D66" t="s">
        <v>902</v>
      </c>
      <c r="E66" t="s">
        <v>924</v>
      </c>
      <c r="F66" t="s">
        <v>137</v>
      </c>
      <c r="G66" t="s">
        <v>453</v>
      </c>
      <c r="H66">
        <v>18012</v>
      </c>
      <c r="I66" s="96"/>
      <c r="J66" s="83">
        <v>2027</v>
      </c>
      <c r="K66" s="83" t="s">
        <v>500</v>
      </c>
      <c r="L66" s="83" t="s">
        <v>983</v>
      </c>
      <c r="M66" s="83" t="s">
        <v>902</v>
      </c>
      <c r="N66" s="83" t="s">
        <v>924</v>
      </c>
      <c r="O66" s="49" t="s">
        <v>137</v>
      </c>
      <c r="P66" s="49" t="s">
        <v>453</v>
      </c>
      <c r="Q66" s="49">
        <v>17327</v>
      </c>
    </row>
    <row r="67" spans="1:17" x14ac:dyDescent="0.35">
      <c r="A67">
        <v>2026</v>
      </c>
      <c r="B67" t="s">
        <v>500</v>
      </c>
      <c r="C67" t="s">
        <v>501</v>
      </c>
      <c r="D67" t="s">
        <v>902</v>
      </c>
      <c r="E67" t="s">
        <v>924</v>
      </c>
      <c r="F67" t="s">
        <v>316</v>
      </c>
      <c r="G67" t="s">
        <v>758</v>
      </c>
      <c r="H67">
        <v>55895</v>
      </c>
      <c r="I67" s="96"/>
      <c r="J67" s="83">
        <v>2027</v>
      </c>
      <c r="K67" s="83" t="s">
        <v>500</v>
      </c>
      <c r="L67" s="83" t="s">
        <v>983</v>
      </c>
      <c r="M67" s="83" t="s">
        <v>902</v>
      </c>
      <c r="N67" s="83" t="s">
        <v>924</v>
      </c>
      <c r="O67" s="49" t="s">
        <v>316</v>
      </c>
      <c r="P67" s="49" t="s">
        <v>758</v>
      </c>
      <c r="Q67" s="49">
        <v>57886</v>
      </c>
    </row>
    <row r="68" spans="1:17" x14ac:dyDescent="0.35">
      <c r="A68">
        <v>2026</v>
      </c>
      <c r="B68" t="s">
        <v>500</v>
      </c>
      <c r="C68" t="s">
        <v>501</v>
      </c>
      <c r="D68" t="s">
        <v>902</v>
      </c>
      <c r="E68" t="s">
        <v>924</v>
      </c>
      <c r="F68" t="s">
        <v>317</v>
      </c>
      <c r="G68" t="s">
        <v>759</v>
      </c>
      <c r="H68">
        <v>30113</v>
      </c>
      <c r="I68" s="96"/>
      <c r="J68" s="83">
        <v>2027</v>
      </c>
      <c r="K68" s="83" t="s">
        <v>500</v>
      </c>
      <c r="L68" s="83" t="s">
        <v>983</v>
      </c>
      <c r="M68" s="83" t="s">
        <v>902</v>
      </c>
      <c r="N68" s="83" t="s">
        <v>924</v>
      </c>
      <c r="O68" s="49" t="s">
        <v>317</v>
      </c>
      <c r="P68" s="49" t="s">
        <v>759</v>
      </c>
      <c r="Q68" s="49">
        <v>35249</v>
      </c>
    </row>
    <row r="69" spans="1:17" x14ac:dyDescent="0.35">
      <c r="A69">
        <v>2026</v>
      </c>
      <c r="B69" t="s">
        <v>500</v>
      </c>
      <c r="C69" t="s">
        <v>501</v>
      </c>
      <c r="D69" t="s">
        <v>902</v>
      </c>
      <c r="E69" t="s">
        <v>924</v>
      </c>
      <c r="F69" t="s">
        <v>326</v>
      </c>
      <c r="G69" t="s">
        <v>768</v>
      </c>
      <c r="H69">
        <v>3501</v>
      </c>
      <c r="I69" s="96"/>
      <c r="J69" s="83">
        <v>2027</v>
      </c>
      <c r="K69" s="83" t="s">
        <v>500</v>
      </c>
      <c r="L69" s="83" t="s">
        <v>983</v>
      </c>
      <c r="M69" s="83" t="s">
        <v>902</v>
      </c>
      <c r="N69" s="83" t="s">
        <v>924</v>
      </c>
      <c r="O69" s="49" t="s">
        <v>326</v>
      </c>
      <c r="P69" s="49" t="s">
        <v>768</v>
      </c>
      <c r="Q69" s="49">
        <v>2074</v>
      </c>
    </row>
    <row r="70" spans="1:17" x14ac:dyDescent="0.35">
      <c r="A70">
        <v>2026</v>
      </c>
      <c r="B70" t="s">
        <v>500</v>
      </c>
      <c r="C70" t="s">
        <v>501</v>
      </c>
      <c r="D70" t="s">
        <v>902</v>
      </c>
      <c r="E70" t="s">
        <v>924</v>
      </c>
      <c r="F70" t="s">
        <v>320</v>
      </c>
      <c r="G70" t="s">
        <v>762</v>
      </c>
      <c r="H70">
        <v>6061</v>
      </c>
      <c r="I70" s="96"/>
      <c r="J70" s="83">
        <v>2027</v>
      </c>
      <c r="K70" s="83" t="s">
        <v>500</v>
      </c>
      <c r="L70" s="83" t="s">
        <v>983</v>
      </c>
      <c r="M70" s="83" t="s">
        <v>902</v>
      </c>
      <c r="N70" s="83" t="s">
        <v>924</v>
      </c>
      <c r="O70" s="49" t="s">
        <v>320</v>
      </c>
      <c r="P70" s="49" t="s">
        <v>762</v>
      </c>
      <c r="Q70" s="49">
        <v>8789</v>
      </c>
    </row>
    <row r="71" spans="1:17" x14ac:dyDescent="0.35">
      <c r="A71">
        <v>2026</v>
      </c>
      <c r="B71" t="s">
        <v>500</v>
      </c>
      <c r="C71" t="s">
        <v>501</v>
      </c>
      <c r="D71" t="s">
        <v>902</v>
      </c>
      <c r="E71" t="s">
        <v>924</v>
      </c>
      <c r="F71" t="s">
        <v>322</v>
      </c>
      <c r="G71" t="s">
        <v>764</v>
      </c>
      <c r="H71">
        <v>18743</v>
      </c>
      <c r="I71" s="96"/>
      <c r="J71" s="83">
        <v>2027</v>
      </c>
      <c r="K71" s="83" t="s">
        <v>500</v>
      </c>
      <c r="L71" s="83" t="s">
        <v>983</v>
      </c>
      <c r="M71" s="83" t="s">
        <v>902</v>
      </c>
      <c r="N71" s="83" t="s">
        <v>924</v>
      </c>
      <c r="O71" s="49" t="s">
        <v>322</v>
      </c>
      <c r="P71" s="49" t="s">
        <v>764</v>
      </c>
      <c r="Q71" s="49">
        <v>21601</v>
      </c>
    </row>
    <row r="72" spans="1:17" x14ac:dyDescent="0.35">
      <c r="A72">
        <v>2026</v>
      </c>
      <c r="B72" t="s">
        <v>500</v>
      </c>
      <c r="C72" t="s">
        <v>501</v>
      </c>
      <c r="D72" t="s">
        <v>902</v>
      </c>
      <c r="E72" t="s">
        <v>924</v>
      </c>
      <c r="F72" t="s">
        <v>382</v>
      </c>
      <c r="G72" t="s">
        <v>809</v>
      </c>
      <c r="H72">
        <v>50842</v>
      </c>
      <c r="I72" s="96"/>
      <c r="J72" s="83">
        <v>2027</v>
      </c>
      <c r="K72" s="83" t="s">
        <v>500</v>
      </c>
      <c r="L72" s="83" t="s">
        <v>983</v>
      </c>
      <c r="M72" s="83" t="s">
        <v>902</v>
      </c>
      <c r="N72" s="83" t="s">
        <v>924</v>
      </c>
      <c r="O72" s="49" t="s">
        <v>382</v>
      </c>
      <c r="P72" s="49" t="s">
        <v>809</v>
      </c>
      <c r="Q72" s="49">
        <v>54397</v>
      </c>
    </row>
    <row r="73" spans="1:17" x14ac:dyDescent="0.35">
      <c r="A73">
        <v>2026</v>
      </c>
      <c r="B73" t="s">
        <v>500</v>
      </c>
      <c r="C73" t="s">
        <v>501</v>
      </c>
      <c r="D73" t="s">
        <v>902</v>
      </c>
      <c r="E73" t="s">
        <v>924</v>
      </c>
      <c r="F73" t="s">
        <v>230</v>
      </c>
      <c r="G73" t="s">
        <v>688</v>
      </c>
      <c r="H73">
        <v>8385</v>
      </c>
      <c r="I73" s="96"/>
      <c r="J73" s="83">
        <v>2027</v>
      </c>
      <c r="K73" s="83" t="s">
        <v>500</v>
      </c>
      <c r="L73" s="83" t="s">
        <v>983</v>
      </c>
      <c r="M73" s="83" t="s">
        <v>902</v>
      </c>
      <c r="N73" s="83" t="s">
        <v>924</v>
      </c>
      <c r="O73" s="49" t="s">
        <v>230</v>
      </c>
      <c r="P73" s="49" t="s">
        <v>688</v>
      </c>
      <c r="Q73" s="49">
        <v>7549</v>
      </c>
    </row>
    <row r="74" spans="1:17" x14ac:dyDescent="0.35">
      <c r="A74">
        <v>2026</v>
      </c>
      <c r="B74" t="s">
        <v>500</v>
      </c>
      <c r="C74" t="s">
        <v>501</v>
      </c>
      <c r="D74" t="s">
        <v>902</v>
      </c>
      <c r="E74" t="s">
        <v>924</v>
      </c>
      <c r="F74" t="s">
        <v>378</v>
      </c>
      <c r="G74" t="s">
        <v>555</v>
      </c>
      <c r="H74">
        <v>5268</v>
      </c>
      <c r="I74" s="96"/>
      <c r="J74" s="83">
        <v>2027</v>
      </c>
      <c r="K74" s="83" t="s">
        <v>500</v>
      </c>
      <c r="L74" s="83" t="s">
        <v>983</v>
      </c>
      <c r="M74" s="83" t="s">
        <v>902</v>
      </c>
      <c r="N74" s="83" t="s">
        <v>924</v>
      </c>
      <c r="O74" s="49" t="s">
        <v>378</v>
      </c>
      <c r="P74" s="49" t="s">
        <v>555</v>
      </c>
      <c r="Q74" s="49">
        <v>6143</v>
      </c>
    </row>
    <row r="75" spans="1:17" x14ac:dyDescent="0.35">
      <c r="A75">
        <v>2026</v>
      </c>
      <c r="B75" t="s">
        <v>500</v>
      </c>
      <c r="C75" t="s">
        <v>501</v>
      </c>
      <c r="D75" t="s">
        <v>902</v>
      </c>
      <c r="E75" t="s">
        <v>924</v>
      </c>
      <c r="F75" t="s">
        <v>321</v>
      </c>
      <c r="G75" t="s">
        <v>763</v>
      </c>
      <c r="H75">
        <v>3942</v>
      </c>
      <c r="I75" s="96"/>
      <c r="J75" s="83">
        <v>2027</v>
      </c>
      <c r="K75" s="83" t="s">
        <v>500</v>
      </c>
      <c r="L75" s="83" t="s">
        <v>983</v>
      </c>
      <c r="M75" s="83" t="s">
        <v>902</v>
      </c>
      <c r="N75" s="83" t="s">
        <v>924</v>
      </c>
      <c r="O75" s="49" t="s">
        <v>321</v>
      </c>
      <c r="P75" s="49" t="s">
        <v>763</v>
      </c>
      <c r="Q75" s="49">
        <v>5521</v>
      </c>
    </row>
    <row r="76" spans="1:17" x14ac:dyDescent="0.35">
      <c r="A76">
        <v>2026</v>
      </c>
      <c r="B76" t="s">
        <v>500</v>
      </c>
      <c r="C76" t="s">
        <v>501</v>
      </c>
      <c r="D76" t="s">
        <v>902</v>
      </c>
      <c r="E76" t="s">
        <v>924</v>
      </c>
      <c r="F76" t="s">
        <v>318</v>
      </c>
      <c r="G76" t="s">
        <v>760</v>
      </c>
      <c r="H76">
        <v>18945</v>
      </c>
      <c r="I76" s="96"/>
      <c r="J76" s="83">
        <v>2027</v>
      </c>
      <c r="K76" s="83" t="s">
        <v>500</v>
      </c>
      <c r="L76" s="83" t="s">
        <v>983</v>
      </c>
      <c r="M76" s="83" t="s">
        <v>902</v>
      </c>
      <c r="N76" s="83" t="s">
        <v>924</v>
      </c>
      <c r="O76" s="49" t="s">
        <v>318</v>
      </c>
      <c r="P76" s="49" t="s">
        <v>760</v>
      </c>
      <c r="Q76" s="49">
        <v>20070</v>
      </c>
    </row>
    <row r="77" spans="1:17" x14ac:dyDescent="0.35">
      <c r="A77">
        <v>2026</v>
      </c>
      <c r="B77" t="s">
        <v>500</v>
      </c>
      <c r="C77" t="s">
        <v>501</v>
      </c>
      <c r="D77" t="s">
        <v>902</v>
      </c>
      <c r="E77" t="s">
        <v>924</v>
      </c>
      <c r="F77" t="s">
        <v>319</v>
      </c>
      <c r="G77" t="s">
        <v>761</v>
      </c>
      <c r="H77">
        <v>9450</v>
      </c>
      <c r="I77" s="96"/>
      <c r="J77" s="83">
        <v>2027</v>
      </c>
      <c r="K77" s="83" t="s">
        <v>500</v>
      </c>
      <c r="L77" s="83" t="s">
        <v>983</v>
      </c>
      <c r="M77" s="83" t="s">
        <v>902</v>
      </c>
      <c r="N77" s="83" t="s">
        <v>924</v>
      </c>
      <c r="O77" s="49" t="s">
        <v>319</v>
      </c>
      <c r="P77" s="49" t="s">
        <v>761</v>
      </c>
      <c r="Q77" s="49">
        <v>9265</v>
      </c>
    </row>
    <row r="78" spans="1:17" x14ac:dyDescent="0.35">
      <c r="A78">
        <v>2026</v>
      </c>
      <c r="B78" t="s">
        <v>500</v>
      </c>
      <c r="C78" t="s">
        <v>501</v>
      </c>
      <c r="D78" t="s">
        <v>902</v>
      </c>
      <c r="E78" t="s">
        <v>924</v>
      </c>
      <c r="F78" t="s">
        <v>324</v>
      </c>
      <c r="G78" t="s">
        <v>766</v>
      </c>
      <c r="H78">
        <v>114284</v>
      </c>
      <c r="I78" s="96"/>
      <c r="J78" s="83">
        <v>2027</v>
      </c>
      <c r="K78" s="83" t="s">
        <v>500</v>
      </c>
      <c r="L78" s="83" t="s">
        <v>983</v>
      </c>
      <c r="M78" s="83" t="s">
        <v>902</v>
      </c>
      <c r="N78" s="83" t="s">
        <v>924</v>
      </c>
      <c r="O78" s="49" t="s">
        <v>324</v>
      </c>
      <c r="P78" s="49" t="s">
        <v>766</v>
      </c>
      <c r="Q78" s="49">
        <v>121550</v>
      </c>
    </row>
    <row r="79" spans="1:17" x14ac:dyDescent="0.35">
      <c r="A79">
        <v>2026</v>
      </c>
      <c r="B79" t="s">
        <v>500</v>
      </c>
      <c r="C79" t="s">
        <v>501</v>
      </c>
      <c r="D79" t="s">
        <v>902</v>
      </c>
      <c r="E79" t="s">
        <v>924</v>
      </c>
      <c r="F79" t="s">
        <v>325</v>
      </c>
      <c r="G79" t="s">
        <v>767</v>
      </c>
      <c r="H79">
        <v>41488</v>
      </c>
      <c r="I79" s="96"/>
      <c r="J79" s="83">
        <v>2027</v>
      </c>
      <c r="K79" s="83" t="s">
        <v>500</v>
      </c>
      <c r="L79" s="83" t="s">
        <v>983</v>
      </c>
      <c r="M79" s="83" t="s">
        <v>902</v>
      </c>
      <c r="N79" s="83" t="s">
        <v>924</v>
      </c>
      <c r="O79" s="49" t="s">
        <v>325</v>
      </c>
      <c r="P79" s="49" t="s">
        <v>767</v>
      </c>
      <c r="Q79" s="49">
        <v>43024</v>
      </c>
    </row>
    <row r="80" spans="1:17" x14ac:dyDescent="0.35">
      <c r="A80">
        <v>2026</v>
      </c>
      <c r="B80" t="s">
        <v>500</v>
      </c>
      <c r="C80" t="s">
        <v>501</v>
      </c>
      <c r="D80" t="s">
        <v>902</v>
      </c>
      <c r="E80" t="s">
        <v>924</v>
      </c>
      <c r="F80" t="s">
        <v>323</v>
      </c>
      <c r="G80" t="s">
        <v>765</v>
      </c>
      <c r="H80">
        <v>38194</v>
      </c>
      <c r="I80" s="96"/>
      <c r="J80" s="83">
        <v>2027</v>
      </c>
      <c r="K80" s="83" t="s">
        <v>500</v>
      </c>
      <c r="L80" s="83" t="s">
        <v>983</v>
      </c>
      <c r="M80" s="83" t="s">
        <v>902</v>
      </c>
      <c r="N80" s="83" t="s">
        <v>924</v>
      </c>
      <c r="O80" s="49" t="s">
        <v>323</v>
      </c>
      <c r="P80" s="49" t="s">
        <v>765</v>
      </c>
      <c r="Q80" s="49">
        <v>40335</v>
      </c>
    </row>
    <row r="81" spans="1:17" x14ac:dyDescent="0.35">
      <c r="A81">
        <v>2026</v>
      </c>
      <c r="B81" t="s">
        <v>500</v>
      </c>
      <c r="C81" t="s">
        <v>501</v>
      </c>
      <c r="D81" t="s">
        <v>902</v>
      </c>
      <c r="E81" t="s">
        <v>924</v>
      </c>
      <c r="F81" t="s">
        <v>228</v>
      </c>
      <c r="G81" t="s">
        <v>686</v>
      </c>
      <c r="H81">
        <v>24499</v>
      </c>
      <c r="I81" s="96"/>
      <c r="J81" s="83">
        <v>2027</v>
      </c>
      <c r="K81" s="83" t="s">
        <v>500</v>
      </c>
      <c r="L81" s="83" t="s">
        <v>983</v>
      </c>
      <c r="M81" s="83" t="s">
        <v>902</v>
      </c>
      <c r="N81" s="83" t="s">
        <v>924</v>
      </c>
      <c r="O81" s="49" t="s">
        <v>228</v>
      </c>
      <c r="P81" s="49" t="s">
        <v>686</v>
      </c>
      <c r="Q81" s="49">
        <v>23879</v>
      </c>
    </row>
    <row r="82" spans="1:17" x14ac:dyDescent="0.35">
      <c r="A82">
        <v>2026</v>
      </c>
      <c r="B82" t="s">
        <v>500</v>
      </c>
      <c r="C82" t="s">
        <v>501</v>
      </c>
      <c r="D82" t="s">
        <v>902</v>
      </c>
      <c r="E82" t="s">
        <v>924</v>
      </c>
      <c r="F82" t="s">
        <v>229</v>
      </c>
      <c r="G82" t="s">
        <v>687</v>
      </c>
      <c r="H82">
        <v>12048</v>
      </c>
      <c r="I82" s="96"/>
      <c r="J82" s="83">
        <v>2027</v>
      </c>
      <c r="K82" s="83" t="s">
        <v>500</v>
      </c>
      <c r="L82" s="83" t="s">
        <v>983</v>
      </c>
      <c r="M82" s="83" t="s">
        <v>902</v>
      </c>
      <c r="N82" s="83" t="s">
        <v>924</v>
      </c>
      <c r="O82" s="49" t="s">
        <v>229</v>
      </c>
      <c r="P82" s="49" t="s">
        <v>687</v>
      </c>
      <c r="Q82" s="49">
        <v>9587</v>
      </c>
    </row>
    <row r="83" spans="1:17" x14ac:dyDescent="0.35">
      <c r="A83">
        <v>2026</v>
      </c>
      <c r="B83" t="s">
        <v>500</v>
      </c>
      <c r="C83" t="s">
        <v>501</v>
      </c>
      <c r="D83" t="s">
        <v>100</v>
      </c>
      <c r="E83" t="s">
        <v>438</v>
      </c>
      <c r="F83" t="s">
        <v>100</v>
      </c>
      <c r="G83" t="s">
        <v>438</v>
      </c>
      <c r="H83">
        <v>143354</v>
      </c>
      <c r="I83" s="96"/>
      <c r="J83" s="83">
        <v>2027</v>
      </c>
      <c r="K83" s="83" t="s">
        <v>500</v>
      </c>
      <c r="L83" s="83" t="s">
        <v>983</v>
      </c>
      <c r="M83" s="83" t="s">
        <v>100</v>
      </c>
      <c r="N83" s="83" t="s">
        <v>438</v>
      </c>
      <c r="O83" s="49" t="s">
        <v>100</v>
      </c>
      <c r="P83" s="49" t="s">
        <v>438</v>
      </c>
      <c r="Q83" s="49">
        <v>142833</v>
      </c>
    </row>
    <row r="84" spans="1:17" x14ac:dyDescent="0.35">
      <c r="A84">
        <v>2026</v>
      </c>
      <c r="B84" t="s">
        <v>500</v>
      </c>
      <c r="C84" t="s">
        <v>501</v>
      </c>
      <c r="D84" t="s">
        <v>100</v>
      </c>
      <c r="E84" t="s">
        <v>438</v>
      </c>
      <c r="F84" t="s">
        <v>101</v>
      </c>
      <c r="G84" t="s">
        <v>439</v>
      </c>
      <c r="H84">
        <v>72962</v>
      </c>
      <c r="I84" s="96"/>
      <c r="J84" s="83">
        <v>2027</v>
      </c>
      <c r="K84" s="83" t="s">
        <v>500</v>
      </c>
      <c r="L84" s="83" t="s">
        <v>983</v>
      </c>
      <c r="M84" s="83" t="s">
        <v>100</v>
      </c>
      <c r="N84" s="83" t="s">
        <v>438</v>
      </c>
      <c r="O84" s="49" t="s">
        <v>101</v>
      </c>
      <c r="P84" s="49" t="s">
        <v>439</v>
      </c>
      <c r="Q84" s="49">
        <v>73460</v>
      </c>
    </row>
    <row r="85" spans="1:17" x14ac:dyDescent="0.35">
      <c r="A85">
        <v>2026</v>
      </c>
      <c r="B85" t="s">
        <v>500</v>
      </c>
      <c r="C85" t="s">
        <v>501</v>
      </c>
      <c r="D85" t="s">
        <v>340</v>
      </c>
      <c r="E85" t="s">
        <v>489</v>
      </c>
      <c r="F85" t="s">
        <v>340</v>
      </c>
      <c r="G85" t="s">
        <v>489</v>
      </c>
      <c r="H85">
        <v>3181398</v>
      </c>
      <c r="I85" s="96"/>
      <c r="J85" s="83">
        <v>2027</v>
      </c>
      <c r="K85" s="83" t="s">
        <v>500</v>
      </c>
      <c r="L85" s="83" t="s">
        <v>983</v>
      </c>
      <c r="M85" s="83" t="s">
        <v>340</v>
      </c>
      <c r="N85" s="83" t="s">
        <v>489</v>
      </c>
      <c r="O85" s="49" t="s">
        <v>340</v>
      </c>
      <c r="P85" s="49" t="s">
        <v>489</v>
      </c>
      <c r="Q85" s="49">
        <v>3149251</v>
      </c>
    </row>
    <row r="86" spans="1:17" x14ac:dyDescent="0.35">
      <c r="A86">
        <v>2026</v>
      </c>
      <c r="B86" t="s">
        <v>500</v>
      </c>
      <c r="C86" t="s">
        <v>501</v>
      </c>
      <c r="D86" t="s">
        <v>340</v>
      </c>
      <c r="E86" t="s">
        <v>489</v>
      </c>
      <c r="F86" t="s">
        <v>341</v>
      </c>
      <c r="G86" t="s">
        <v>490</v>
      </c>
      <c r="H86">
        <v>1434285</v>
      </c>
      <c r="I86" s="96"/>
      <c r="J86" s="83">
        <v>2027</v>
      </c>
      <c r="K86" s="83" t="s">
        <v>500</v>
      </c>
      <c r="L86" s="83" t="s">
        <v>983</v>
      </c>
      <c r="M86" s="83" t="s">
        <v>340</v>
      </c>
      <c r="N86" s="83" t="s">
        <v>489</v>
      </c>
      <c r="O86" s="49" t="s">
        <v>341</v>
      </c>
      <c r="P86" s="49" t="s">
        <v>490</v>
      </c>
      <c r="Q86" s="49">
        <v>1423859</v>
      </c>
    </row>
    <row r="87" spans="1:17" x14ac:dyDescent="0.35">
      <c r="A87">
        <v>2026</v>
      </c>
      <c r="B87" t="s">
        <v>500</v>
      </c>
      <c r="C87" t="s">
        <v>501</v>
      </c>
      <c r="D87" t="s">
        <v>903</v>
      </c>
      <c r="E87" t="s">
        <v>877</v>
      </c>
      <c r="F87" t="s">
        <v>248</v>
      </c>
      <c r="G87" t="s">
        <v>705</v>
      </c>
      <c r="H87">
        <v>129095</v>
      </c>
      <c r="I87" s="96"/>
      <c r="J87" s="83">
        <v>2027</v>
      </c>
      <c r="K87" s="83" t="s">
        <v>500</v>
      </c>
      <c r="L87" s="83" t="s">
        <v>983</v>
      </c>
      <c r="M87" s="83" t="s">
        <v>903</v>
      </c>
      <c r="N87" s="83" t="s">
        <v>877</v>
      </c>
      <c r="O87" s="49" t="s">
        <v>248</v>
      </c>
      <c r="P87" s="49" t="s">
        <v>705</v>
      </c>
      <c r="Q87" s="49">
        <v>123915</v>
      </c>
    </row>
    <row r="88" spans="1:17" x14ac:dyDescent="0.35">
      <c r="A88">
        <v>2026</v>
      </c>
      <c r="B88" t="s">
        <v>500</v>
      </c>
      <c r="C88" t="s">
        <v>501</v>
      </c>
      <c r="D88" t="s">
        <v>903</v>
      </c>
      <c r="E88" t="s">
        <v>877</v>
      </c>
      <c r="F88" t="s">
        <v>250</v>
      </c>
      <c r="G88" t="s">
        <v>707</v>
      </c>
      <c r="H88">
        <v>183202</v>
      </c>
      <c r="I88" s="96"/>
      <c r="J88" s="83">
        <v>2027</v>
      </c>
      <c r="K88" s="83" t="s">
        <v>500</v>
      </c>
      <c r="L88" s="83" t="s">
        <v>983</v>
      </c>
      <c r="M88" s="83" t="s">
        <v>903</v>
      </c>
      <c r="N88" s="83" t="s">
        <v>877</v>
      </c>
      <c r="O88" s="49" t="s">
        <v>250</v>
      </c>
      <c r="P88" s="49" t="s">
        <v>707</v>
      </c>
      <c r="Q88" s="49">
        <v>191066</v>
      </c>
    </row>
    <row r="89" spans="1:17" x14ac:dyDescent="0.35">
      <c r="A89">
        <v>2026</v>
      </c>
      <c r="B89" t="s">
        <v>500</v>
      </c>
      <c r="C89" t="s">
        <v>501</v>
      </c>
      <c r="D89" t="s">
        <v>903</v>
      </c>
      <c r="E89" t="s">
        <v>877</v>
      </c>
      <c r="F89" t="s">
        <v>249</v>
      </c>
      <c r="G89" t="s">
        <v>706</v>
      </c>
      <c r="H89">
        <v>75088</v>
      </c>
      <c r="I89" s="96"/>
      <c r="J89" s="83">
        <v>2027</v>
      </c>
      <c r="K89" s="83" t="s">
        <v>500</v>
      </c>
      <c r="L89" s="83" t="s">
        <v>983</v>
      </c>
      <c r="M89" s="83" t="s">
        <v>903</v>
      </c>
      <c r="N89" s="83" t="s">
        <v>877</v>
      </c>
      <c r="O89" s="49" t="s">
        <v>249</v>
      </c>
      <c r="P89" s="49" t="s">
        <v>706</v>
      </c>
      <c r="Q89" s="49">
        <v>80187</v>
      </c>
    </row>
    <row r="90" spans="1:17" x14ac:dyDescent="0.35">
      <c r="A90">
        <v>2026</v>
      </c>
      <c r="B90" t="s">
        <v>500</v>
      </c>
      <c r="C90" t="s">
        <v>501</v>
      </c>
      <c r="D90" t="s">
        <v>903</v>
      </c>
      <c r="E90" t="s">
        <v>877</v>
      </c>
      <c r="F90" t="s">
        <v>244</v>
      </c>
      <c r="G90" t="s">
        <v>701</v>
      </c>
      <c r="H90">
        <v>190575</v>
      </c>
      <c r="I90" s="96"/>
      <c r="J90" s="83">
        <v>2027</v>
      </c>
      <c r="K90" s="83" t="s">
        <v>500</v>
      </c>
      <c r="L90" s="83" t="s">
        <v>983</v>
      </c>
      <c r="M90" s="83" t="s">
        <v>903</v>
      </c>
      <c r="N90" s="83" t="s">
        <v>877</v>
      </c>
      <c r="O90" s="49" t="s">
        <v>244</v>
      </c>
      <c r="P90" s="49" t="s">
        <v>701</v>
      </c>
      <c r="Q90" s="49">
        <v>191444</v>
      </c>
    </row>
    <row r="91" spans="1:17" x14ac:dyDescent="0.35">
      <c r="A91">
        <v>2026</v>
      </c>
      <c r="B91" t="s">
        <v>500</v>
      </c>
      <c r="C91" t="s">
        <v>501</v>
      </c>
      <c r="D91" t="s">
        <v>903</v>
      </c>
      <c r="E91" t="s">
        <v>877</v>
      </c>
      <c r="F91" t="s">
        <v>245</v>
      </c>
      <c r="G91" t="s">
        <v>702</v>
      </c>
      <c r="H91">
        <v>99459</v>
      </c>
      <c r="I91" s="96"/>
      <c r="J91" s="83">
        <v>2027</v>
      </c>
      <c r="K91" s="83" t="s">
        <v>500</v>
      </c>
      <c r="L91" s="83" t="s">
        <v>983</v>
      </c>
      <c r="M91" s="83" t="s">
        <v>903</v>
      </c>
      <c r="N91" s="83" t="s">
        <v>877</v>
      </c>
      <c r="O91" s="49" t="s">
        <v>245</v>
      </c>
      <c r="P91" s="49" t="s">
        <v>702</v>
      </c>
      <c r="Q91" s="49">
        <v>103294</v>
      </c>
    </row>
    <row r="92" spans="1:17" x14ac:dyDescent="0.35">
      <c r="A92">
        <v>2026</v>
      </c>
      <c r="B92" t="s">
        <v>500</v>
      </c>
      <c r="C92" t="s">
        <v>501</v>
      </c>
      <c r="D92" t="s">
        <v>903</v>
      </c>
      <c r="E92" t="s">
        <v>877</v>
      </c>
      <c r="F92" t="s">
        <v>247</v>
      </c>
      <c r="G92" t="s">
        <v>704</v>
      </c>
      <c r="H92">
        <v>90760</v>
      </c>
      <c r="I92" s="96"/>
      <c r="J92" s="83">
        <v>2027</v>
      </c>
      <c r="K92" s="83" t="s">
        <v>500</v>
      </c>
      <c r="L92" s="83" t="s">
        <v>983</v>
      </c>
      <c r="M92" s="83" t="s">
        <v>903</v>
      </c>
      <c r="N92" s="83" t="s">
        <v>877</v>
      </c>
      <c r="O92" s="49" t="s">
        <v>247</v>
      </c>
      <c r="P92" s="49" t="s">
        <v>704</v>
      </c>
      <c r="Q92" s="49">
        <v>98145</v>
      </c>
    </row>
    <row r="93" spans="1:17" x14ac:dyDescent="0.35">
      <c r="A93">
        <v>2026</v>
      </c>
      <c r="B93" t="s">
        <v>500</v>
      </c>
      <c r="C93" t="s">
        <v>501</v>
      </c>
      <c r="D93" t="s">
        <v>109</v>
      </c>
      <c r="E93" t="s">
        <v>445</v>
      </c>
      <c r="F93" t="s">
        <v>109</v>
      </c>
      <c r="G93" t="s">
        <v>445</v>
      </c>
      <c r="H93">
        <v>1103951</v>
      </c>
      <c r="I93" s="96"/>
      <c r="J93" s="83">
        <v>2027</v>
      </c>
      <c r="K93" s="83" t="s">
        <v>500</v>
      </c>
      <c r="L93" s="83" t="s">
        <v>983</v>
      </c>
      <c r="M93" s="83" t="s">
        <v>109</v>
      </c>
      <c r="N93" s="83" t="s">
        <v>445</v>
      </c>
      <c r="O93" s="49" t="s">
        <v>109</v>
      </c>
      <c r="P93" s="49" t="s">
        <v>445</v>
      </c>
      <c r="Q93" s="49">
        <v>1119819</v>
      </c>
    </row>
    <row r="94" spans="1:17" x14ac:dyDescent="0.35">
      <c r="A94">
        <v>2026</v>
      </c>
      <c r="B94" t="s">
        <v>500</v>
      </c>
      <c r="C94" t="s">
        <v>501</v>
      </c>
      <c r="D94" t="s">
        <v>109</v>
      </c>
      <c r="E94" t="s">
        <v>445</v>
      </c>
      <c r="F94" t="s">
        <v>110</v>
      </c>
      <c r="G94" t="s">
        <v>446</v>
      </c>
      <c r="H94">
        <v>590675</v>
      </c>
      <c r="I94" s="96"/>
      <c r="J94" s="83">
        <v>2027</v>
      </c>
      <c r="K94" s="83" t="s">
        <v>500</v>
      </c>
      <c r="L94" s="83" t="s">
        <v>983</v>
      </c>
      <c r="M94" s="83" t="s">
        <v>109</v>
      </c>
      <c r="N94" s="83" t="s">
        <v>445</v>
      </c>
      <c r="O94" s="49" t="s">
        <v>110</v>
      </c>
      <c r="P94" s="49" t="s">
        <v>446</v>
      </c>
      <c r="Q94" s="49">
        <v>613469</v>
      </c>
    </row>
    <row r="95" spans="1:17" x14ac:dyDescent="0.35">
      <c r="A95">
        <v>2026</v>
      </c>
      <c r="B95" t="s">
        <v>500</v>
      </c>
      <c r="C95" t="s">
        <v>501</v>
      </c>
      <c r="D95" t="s">
        <v>133</v>
      </c>
      <c r="E95" t="s">
        <v>451</v>
      </c>
      <c r="F95" t="s">
        <v>133</v>
      </c>
      <c r="G95" t="s">
        <v>451</v>
      </c>
      <c r="H95">
        <v>410361</v>
      </c>
      <c r="I95" s="96"/>
      <c r="J95" s="83">
        <v>2027</v>
      </c>
      <c r="K95" s="83" t="s">
        <v>500</v>
      </c>
      <c r="L95" s="83" t="s">
        <v>983</v>
      </c>
      <c r="M95" s="83" t="s">
        <v>133</v>
      </c>
      <c r="N95" s="83" t="s">
        <v>451</v>
      </c>
      <c r="O95" s="49" t="s">
        <v>133</v>
      </c>
      <c r="P95" s="49" t="s">
        <v>451</v>
      </c>
      <c r="Q95" s="49">
        <v>444458</v>
      </c>
    </row>
    <row r="96" spans="1:17" x14ac:dyDescent="0.35">
      <c r="A96">
        <v>2026</v>
      </c>
      <c r="B96" t="s">
        <v>500</v>
      </c>
      <c r="C96" t="s">
        <v>501</v>
      </c>
      <c r="D96" t="s">
        <v>133</v>
      </c>
      <c r="E96" t="s">
        <v>451</v>
      </c>
      <c r="F96" t="s">
        <v>134</v>
      </c>
      <c r="G96" t="s">
        <v>452</v>
      </c>
      <c r="H96">
        <v>160856</v>
      </c>
      <c r="I96" s="96"/>
      <c r="J96" s="83">
        <v>2027</v>
      </c>
      <c r="K96" s="83" t="s">
        <v>500</v>
      </c>
      <c r="L96" s="83" t="s">
        <v>983</v>
      </c>
      <c r="M96" s="83" t="s">
        <v>133</v>
      </c>
      <c r="N96" s="83" t="s">
        <v>451</v>
      </c>
      <c r="O96" s="49" t="s">
        <v>134</v>
      </c>
      <c r="P96" s="49" t="s">
        <v>452</v>
      </c>
      <c r="Q96" s="49">
        <v>173351</v>
      </c>
    </row>
    <row r="97" spans="1:17" x14ac:dyDescent="0.35">
      <c r="A97">
        <v>2026</v>
      </c>
      <c r="B97" t="s">
        <v>500</v>
      </c>
      <c r="C97" t="s">
        <v>501</v>
      </c>
      <c r="D97" t="s">
        <v>292</v>
      </c>
      <c r="E97" t="s">
        <v>485</v>
      </c>
      <c r="F97" t="s">
        <v>292</v>
      </c>
      <c r="G97" t="s">
        <v>485</v>
      </c>
      <c r="H97">
        <v>893217</v>
      </c>
      <c r="I97" s="96"/>
      <c r="J97" s="83">
        <v>2027</v>
      </c>
      <c r="K97" s="83" t="s">
        <v>500</v>
      </c>
      <c r="L97" s="83" t="s">
        <v>983</v>
      </c>
      <c r="M97" s="83" t="s">
        <v>292</v>
      </c>
      <c r="N97" s="83" t="s">
        <v>485</v>
      </c>
      <c r="O97" s="49" t="s">
        <v>292</v>
      </c>
      <c r="P97" s="49" t="s">
        <v>485</v>
      </c>
      <c r="Q97" s="49">
        <v>893680</v>
      </c>
    </row>
    <row r="98" spans="1:17" x14ac:dyDescent="0.35">
      <c r="A98">
        <v>2026</v>
      </c>
      <c r="B98" t="s">
        <v>500</v>
      </c>
      <c r="C98" t="s">
        <v>501</v>
      </c>
      <c r="D98" t="s">
        <v>292</v>
      </c>
      <c r="E98" t="s">
        <v>485</v>
      </c>
      <c r="F98" t="s">
        <v>370</v>
      </c>
      <c r="G98" t="s">
        <v>496</v>
      </c>
      <c r="H98">
        <v>386103</v>
      </c>
      <c r="I98" s="96"/>
      <c r="J98" s="83">
        <v>2027</v>
      </c>
      <c r="K98" s="83" t="s">
        <v>500</v>
      </c>
      <c r="L98" s="83" t="s">
        <v>983</v>
      </c>
      <c r="M98" s="83" t="s">
        <v>292</v>
      </c>
      <c r="N98" s="83" t="s">
        <v>485</v>
      </c>
      <c r="O98" s="49" t="s">
        <v>370</v>
      </c>
      <c r="P98" s="49" t="s">
        <v>496</v>
      </c>
      <c r="Q98" s="49">
        <v>378062</v>
      </c>
    </row>
    <row r="99" spans="1:17" x14ac:dyDescent="0.35">
      <c r="A99">
        <v>2026</v>
      </c>
      <c r="B99" t="s">
        <v>500</v>
      </c>
      <c r="C99" t="s">
        <v>501</v>
      </c>
      <c r="D99" t="s">
        <v>292</v>
      </c>
      <c r="E99" t="s">
        <v>485</v>
      </c>
      <c r="F99" t="s">
        <v>293</v>
      </c>
      <c r="G99" t="s">
        <v>486</v>
      </c>
      <c r="H99">
        <v>42457</v>
      </c>
      <c r="I99" s="96"/>
      <c r="J99" s="83">
        <v>2027</v>
      </c>
      <c r="K99" s="83" t="s">
        <v>500</v>
      </c>
      <c r="L99" s="83" t="s">
        <v>983</v>
      </c>
      <c r="M99" s="83" t="s">
        <v>292</v>
      </c>
      <c r="N99" s="83" t="s">
        <v>485</v>
      </c>
      <c r="O99" s="49" t="s">
        <v>293</v>
      </c>
      <c r="P99" s="49" t="s">
        <v>486</v>
      </c>
      <c r="Q99" s="49">
        <v>42484</v>
      </c>
    </row>
    <row r="100" spans="1:17" x14ac:dyDescent="0.35">
      <c r="A100">
        <v>2026</v>
      </c>
      <c r="B100" t="s">
        <v>500</v>
      </c>
      <c r="C100" t="s">
        <v>501</v>
      </c>
      <c r="D100" t="s">
        <v>916</v>
      </c>
      <c r="E100" t="s">
        <v>942</v>
      </c>
      <c r="F100" t="s">
        <v>288</v>
      </c>
      <c r="G100" t="s">
        <v>733</v>
      </c>
      <c r="H100">
        <v>53633</v>
      </c>
      <c r="I100" s="96"/>
      <c r="J100" s="83">
        <v>2027</v>
      </c>
      <c r="K100" s="83" t="s">
        <v>500</v>
      </c>
      <c r="L100" s="83" t="s">
        <v>983</v>
      </c>
      <c r="M100" s="83" t="s">
        <v>916</v>
      </c>
      <c r="N100" s="83" t="s">
        <v>942</v>
      </c>
      <c r="O100" s="49" t="s">
        <v>288</v>
      </c>
      <c r="P100" s="49" t="s">
        <v>733</v>
      </c>
      <c r="Q100" s="49">
        <v>54844</v>
      </c>
    </row>
    <row r="101" spans="1:17" x14ac:dyDescent="0.35">
      <c r="A101">
        <v>2026</v>
      </c>
      <c r="B101" t="s">
        <v>500</v>
      </c>
      <c r="C101" t="s">
        <v>501</v>
      </c>
      <c r="D101" t="s">
        <v>916</v>
      </c>
      <c r="E101" t="s">
        <v>942</v>
      </c>
      <c r="F101" t="s">
        <v>177</v>
      </c>
      <c r="G101" t="s">
        <v>463</v>
      </c>
      <c r="H101">
        <v>369110</v>
      </c>
      <c r="I101" s="96"/>
      <c r="J101" s="83">
        <v>2027</v>
      </c>
      <c r="K101" s="83" t="s">
        <v>500</v>
      </c>
      <c r="L101" s="83" t="s">
        <v>983</v>
      </c>
      <c r="M101" s="83" t="s">
        <v>916</v>
      </c>
      <c r="N101" s="83" t="s">
        <v>942</v>
      </c>
      <c r="O101" s="49" t="s">
        <v>177</v>
      </c>
      <c r="P101" s="49" t="s">
        <v>463</v>
      </c>
      <c r="Q101" s="49">
        <v>388688</v>
      </c>
    </row>
    <row r="102" spans="1:17" x14ac:dyDescent="0.35">
      <c r="A102">
        <v>2026</v>
      </c>
      <c r="B102" t="s">
        <v>500</v>
      </c>
      <c r="C102" t="s">
        <v>501</v>
      </c>
      <c r="D102" t="s">
        <v>916</v>
      </c>
      <c r="E102" t="s">
        <v>942</v>
      </c>
      <c r="F102" t="s">
        <v>181</v>
      </c>
      <c r="G102" t="s">
        <v>466</v>
      </c>
      <c r="H102">
        <v>7439</v>
      </c>
      <c r="I102" s="96"/>
      <c r="J102" s="83">
        <v>2027</v>
      </c>
      <c r="K102" s="83" t="s">
        <v>500</v>
      </c>
      <c r="L102" s="83" t="s">
        <v>983</v>
      </c>
      <c r="M102" s="83" t="s">
        <v>916</v>
      </c>
      <c r="N102" s="83" t="s">
        <v>942</v>
      </c>
      <c r="O102" s="49" t="s">
        <v>181</v>
      </c>
      <c r="P102" s="49" t="s">
        <v>466</v>
      </c>
      <c r="Q102" s="49">
        <v>5303</v>
      </c>
    </row>
    <row r="103" spans="1:17" x14ac:dyDescent="0.35">
      <c r="A103">
        <v>2026</v>
      </c>
      <c r="B103" t="s">
        <v>500</v>
      </c>
      <c r="C103" t="s">
        <v>501</v>
      </c>
      <c r="D103" t="s">
        <v>916</v>
      </c>
      <c r="E103" t="s">
        <v>942</v>
      </c>
      <c r="F103" t="s">
        <v>286</v>
      </c>
      <c r="G103" t="s">
        <v>731</v>
      </c>
      <c r="H103">
        <v>29395</v>
      </c>
      <c r="I103" s="96"/>
      <c r="J103" s="83">
        <v>2027</v>
      </c>
      <c r="K103" s="83" t="s">
        <v>500</v>
      </c>
      <c r="L103" s="83" t="s">
        <v>983</v>
      </c>
      <c r="M103" s="83" t="s">
        <v>916</v>
      </c>
      <c r="N103" s="83" t="s">
        <v>942</v>
      </c>
      <c r="O103" s="49" t="s">
        <v>286</v>
      </c>
      <c r="P103" s="49" t="s">
        <v>731</v>
      </c>
      <c r="Q103" s="49">
        <v>29926</v>
      </c>
    </row>
    <row r="104" spans="1:17" x14ac:dyDescent="0.35">
      <c r="A104">
        <v>2026</v>
      </c>
      <c r="B104" t="s">
        <v>500</v>
      </c>
      <c r="C104" t="s">
        <v>501</v>
      </c>
      <c r="D104" t="s">
        <v>916</v>
      </c>
      <c r="E104" t="s">
        <v>942</v>
      </c>
      <c r="F104" t="s">
        <v>287</v>
      </c>
      <c r="G104" t="s">
        <v>732</v>
      </c>
      <c r="H104">
        <v>23564</v>
      </c>
      <c r="I104" s="96"/>
      <c r="J104" s="83">
        <v>2027</v>
      </c>
      <c r="K104" s="83" t="s">
        <v>500</v>
      </c>
      <c r="L104" s="83" t="s">
        <v>983</v>
      </c>
      <c r="M104" s="83" t="s">
        <v>916</v>
      </c>
      <c r="N104" s="83" t="s">
        <v>942</v>
      </c>
      <c r="O104" s="49" t="s">
        <v>287</v>
      </c>
      <c r="P104" s="49" t="s">
        <v>732</v>
      </c>
      <c r="Q104" s="49">
        <v>19781</v>
      </c>
    </row>
    <row r="105" spans="1:17" x14ac:dyDescent="0.35">
      <c r="A105">
        <v>2026</v>
      </c>
      <c r="B105" t="s">
        <v>500</v>
      </c>
      <c r="C105" t="s">
        <v>501</v>
      </c>
      <c r="D105" t="s">
        <v>916</v>
      </c>
      <c r="E105" t="s">
        <v>942</v>
      </c>
      <c r="F105" t="s">
        <v>196</v>
      </c>
      <c r="G105" t="s">
        <v>660</v>
      </c>
      <c r="H105">
        <v>52459</v>
      </c>
      <c r="I105" s="96"/>
      <c r="J105" s="83">
        <v>2027</v>
      </c>
      <c r="K105" s="83" t="s">
        <v>500</v>
      </c>
      <c r="L105" s="83" t="s">
        <v>983</v>
      </c>
      <c r="M105" s="83" t="s">
        <v>916</v>
      </c>
      <c r="N105" s="83" t="s">
        <v>942</v>
      </c>
      <c r="O105" s="49" t="s">
        <v>196</v>
      </c>
      <c r="P105" s="49" t="s">
        <v>660</v>
      </c>
      <c r="Q105" s="49">
        <v>53544</v>
      </c>
    </row>
    <row r="106" spans="1:17" x14ac:dyDescent="0.35">
      <c r="A106">
        <v>2026</v>
      </c>
      <c r="B106" t="s">
        <v>500</v>
      </c>
      <c r="C106" t="s">
        <v>501</v>
      </c>
      <c r="D106" t="s">
        <v>916</v>
      </c>
      <c r="E106" t="s">
        <v>942</v>
      </c>
      <c r="F106" t="s">
        <v>282</v>
      </c>
      <c r="G106" t="s">
        <v>727</v>
      </c>
      <c r="H106">
        <v>85643</v>
      </c>
      <c r="I106" s="96"/>
      <c r="J106" s="83">
        <v>2027</v>
      </c>
      <c r="K106" s="83" t="s">
        <v>500</v>
      </c>
      <c r="L106" s="83" t="s">
        <v>983</v>
      </c>
      <c r="M106" s="83" t="s">
        <v>916</v>
      </c>
      <c r="N106" s="83" t="s">
        <v>942</v>
      </c>
      <c r="O106" s="49" t="s">
        <v>282</v>
      </c>
      <c r="P106" s="49" t="s">
        <v>727</v>
      </c>
      <c r="Q106" s="49">
        <v>86222</v>
      </c>
    </row>
    <row r="107" spans="1:17" x14ac:dyDescent="0.35">
      <c r="A107">
        <v>2026</v>
      </c>
      <c r="B107" t="s">
        <v>500</v>
      </c>
      <c r="C107" t="s">
        <v>501</v>
      </c>
      <c r="D107" t="s">
        <v>916</v>
      </c>
      <c r="E107" t="s">
        <v>942</v>
      </c>
      <c r="F107" t="s">
        <v>283</v>
      </c>
      <c r="G107" t="s">
        <v>728</v>
      </c>
      <c r="H107">
        <v>42730</v>
      </c>
      <c r="I107" s="96"/>
      <c r="J107" s="83">
        <v>2027</v>
      </c>
      <c r="K107" s="83" t="s">
        <v>500</v>
      </c>
      <c r="L107" s="83" t="s">
        <v>983</v>
      </c>
      <c r="M107" s="83" t="s">
        <v>916</v>
      </c>
      <c r="N107" s="83" t="s">
        <v>942</v>
      </c>
      <c r="O107" s="49" t="s">
        <v>283</v>
      </c>
      <c r="P107" s="49" t="s">
        <v>728</v>
      </c>
      <c r="Q107" s="49">
        <v>41786</v>
      </c>
    </row>
    <row r="108" spans="1:17" x14ac:dyDescent="0.35">
      <c r="A108">
        <v>2026</v>
      </c>
      <c r="B108" t="s">
        <v>500</v>
      </c>
      <c r="C108" t="s">
        <v>501</v>
      </c>
      <c r="D108" t="s">
        <v>916</v>
      </c>
      <c r="E108" t="s">
        <v>942</v>
      </c>
      <c r="F108" t="s">
        <v>284</v>
      </c>
      <c r="G108" t="s">
        <v>729</v>
      </c>
      <c r="H108">
        <v>18434</v>
      </c>
      <c r="I108" s="96"/>
      <c r="J108" s="83">
        <v>2027</v>
      </c>
      <c r="K108" s="83" t="s">
        <v>500</v>
      </c>
      <c r="L108" s="83" t="s">
        <v>983</v>
      </c>
      <c r="M108" s="83" t="s">
        <v>916</v>
      </c>
      <c r="N108" s="83" t="s">
        <v>942</v>
      </c>
      <c r="O108" s="49" t="s">
        <v>284</v>
      </c>
      <c r="P108" s="49" t="s">
        <v>729</v>
      </c>
      <c r="Q108" s="49">
        <v>18891</v>
      </c>
    </row>
    <row r="109" spans="1:17" x14ac:dyDescent="0.35">
      <c r="A109">
        <v>2026</v>
      </c>
      <c r="B109" t="s">
        <v>500</v>
      </c>
      <c r="C109" t="s">
        <v>501</v>
      </c>
      <c r="D109" t="s">
        <v>916</v>
      </c>
      <c r="E109" t="s">
        <v>942</v>
      </c>
      <c r="F109" t="s">
        <v>175</v>
      </c>
      <c r="G109" t="s">
        <v>461</v>
      </c>
      <c r="H109">
        <v>82162</v>
      </c>
      <c r="I109" s="96"/>
      <c r="J109" s="83">
        <v>2027</v>
      </c>
      <c r="K109" s="83" t="s">
        <v>500</v>
      </c>
      <c r="L109" s="83" t="s">
        <v>983</v>
      </c>
      <c r="M109" s="83" t="s">
        <v>916</v>
      </c>
      <c r="N109" s="83" t="s">
        <v>942</v>
      </c>
      <c r="O109" s="49" t="s">
        <v>175</v>
      </c>
      <c r="P109" s="49" t="s">
        <v>461</v>
      </c>
      <c r="Q109" s="49">
        <v>81382</v>
      </c>
    </row>
    <row r="110" spans="1:17" x14ac:dyDescent="0.35">
      <c r="A110">
        <v>2026</v>
      </c>
      <c r="B110" t="s">
        <v>500</v>
      </c>
      <c r="C110" t="s">
        <v>501</v>
      </c>
      <c r="D110" t="s">
        <v>916</v>
      </c>
      <c r="E110" t="s">
        <v>942</v>
      </c>
      <c r="F110" t="s">
        <v>176</v>
      </c>
      <c r="G110" t="s">
        <v>462</v>
      </c>
      <c r="H110">
        <v>44975</v>
      </c>
      <c r="I110" s="96"/>
      <c r="J110" s="83">
        <v>2027</v>
      </c>
      <c r="K110" s="83" t="s">
        <v>500</v>
      </c>
      <c r="L110" s="83" t="s">
        <v>983</v>
      </c>
      <c r="M110" s="83" t="s">
        <v>916</v>
      </c>
      <c r="N110" s="83" t="s">
        <v>942</v>
      </c>
      <c r="O110" s="49" t="s">
        <v>176</v>
      </c>
      <c r="P110" s="49" t="s">
        <v>462</v>
      </c>
      <c r="Q110" s="49">
        <v>38985</v>
      </c>
    </row>
    <row r="111" spans="1:17" x14ac:dyDescent="0.35">
      <c r="A111">
        <v>2026</v>
      </c>
      <c r="B111" t="s">
        <v>500</v>
      </c>
      <c r="C111" t="s">
        <v>501</v>
      </c>
      <c r="D111" t="s">
        <v>916</v>
      </c>
      <c r="E111" t="s">
        <v>942</v>
      </c>
      <c r="F111" t="s">
        <v>182</v>
      </c>
      <c r="G111" t="s">
        <v>467</v>
      </c>
      <c r="H111">
        <v>4491</v>
      </c>
      <c r="I111" s="96"/>
      <c r="J111" s="83">
        <v>2027</v>
      </c>
      <c r="K111" s="83" t="s">
        <v>500</v>
      </c>
      <c r="L111" s="83" t="s">
        <v>983</v>
      </c>
      <c r="M111" s="83" t="s">
        <v>916</v>
      </c>
      <c r="N111" s="83" t="s">
        <v>942</v>
      </c>
      <c r="O111" s="49" t="s">
        <v>182</v>
      </c>
      <c r="P111" s="49" t="s">
        <v>467</v>
      </c>
      <c r="Q111" s="49">
        <v>5477</v>
      </c>
    </row>
    <row r="112" spans="1:17" x14ac:dyDescent="0.35">
      <c r="A112">
        <v>2026</v>
      </c>
      <c r="B112" t="s">
        <v>500</v>
      </c>
      <c r="C112" t="s">
        <v>501</v>
      </c>
      <c r="D112" t="s">
        <v>904</v>
      </c>
      <c r="E112" t="s">
        <v>878</v>
      </c>
      <c r="F112" t="s">
        <v>376</v>
      </c>
      <c r="G112" t="s">
        <v>804</v>
      </c>
      <c r="H112">
        <v>3149</v>
      </c>
      <c r="I112" s="96"/>
      <c r="J112" s="83">
        <v>2027</v>
      </c>
      <c r="K112" s="83" t="s">
        <v>500</v>
      </c>
      <c r="L112" s="83" t="s">
        <v>983</v>
      </c>
      <c r="M112" s="83" t="s">
        <v>904</v>
      </c>
      <c r="N112" s="83" t="s">
        <v>878</v>
      </c>
      <c r="O112" s="49" t="s">
        <v>376</v>
      </c>
      <c r="P112" s="49" t="s">
        <v>804</v>
      </c>
      <c r="Q112" s="49">
        <v>3803</v>
      </c>
    </row>
    <row r="113" spans="1:17" x14ac:dyDescent="0.35">
      <c r="A113">
        <v>2026</v>
      </c>
      <c r="B113" t="s">
        <v>500</v>
      </c>
      <c r="C113" t="s">
        <v>501</v>
      </c>
      <c r="D113" t="s">
        <v>904</v>
      </c>
      <c r="E113" t="s">
        <v>878</v>
      </c>
      <c r="F113" t="s">
        <v>75</v>
      </c>
      <c r="G113" t="s">
        <v>580</v>
      </c>
      <c r="H113">
        <v>1718</v>
      </c>
      <c r="I113" s="96"/>
      <c r="J113" s="83">
        <v>2027</v>
      </c>
      <c r="K113" s="83" t="s">
        <v>500</v>
      </c>
      <c r="L113" s="83" t="s">
        <v>983</v>
      </c>
      <c r="M113" s="83" t="s">
        <v>904</v>
      </c>
      <c r="N113" s="83" t="s">
        <v>878</v>
      </c>
      <c r="O113" s="49" t="s">
        <v>75</v>
      </c>
      <c r="P113" s="49" t="s">
        <v>580</v>
      </c>
      <c r="Q113" s="49">
        <v>1931</v>
      </c>
    </row>
    <row r="114" spans="1:17" x14ac:dyDescent="0.35">
      <c r="A114">
        <v>2026</v>
      </c>
      <c r="B114" t="s">
        <v>500</v>
      </c>
      <c r="C114" t="s">
        <v>501</v>
      </c>
      <c r="D114" t="s">
        <v>904</v>
      </c>
      <c r="E114" t="s">
        <v>878</v>
      </c>
      <c r="F114" t="s">
        <v>82</v>
      </c>
      <c r="G114" t="s">
        <v>587</v>
      </c>
      <c r="H114">
        <v>15307</v>
      </c>
      <c r="I114" s="96"/>
      <c r="J114" s="83">
        <v>2027</v>
      </c>
      <c r="K114" s="83" t="s">
        <v>500</v>
      </c>
      <c r="L114" s="83" t="s">
        <v>983</v>
      </c>
      <c r="M114" s="83" t="s">
        <v>904</v>
      </c>
      <c r="N114" s="83" t="s">
        <v>878</v>
      </c>
      <c r="O114" s="49" t="s">
        <v>82</v>
      </c>
      <c r="P114" s="49" t="s">
        <v>587</v>
      </c>
      <c r="Q114" s="49">
        <v>16663</v>
      </c>
    </row>
    <row r="115" spans="1:17" x14ac:dyDescent="0.35">
      <c r="A115">
        <v>2026</v>
      </c>
      <c r="B115" t="s">
        <v>500</v>
      </c>
      <c r="C115" t="s">
        <v>501</v>
      </c>
      <c r="D115" t="s">
        <v>904</v>
      </c>
      <c r="E115" t="s">
        <v>878</v>
      </c>
      <c r="F115" t="s">
        <v>83</v>
      </c>
      <c r="G115" t="s">
        <v>588</v>
      </c>
      <c r="H115">
        <v>6068</v>
      </c>
      <c r="I115" s="96"/>
      <c r="J115" s="83">
        <v>2027</v>
      </c>
      <c r="K115" s="83" t="s">
        <v>500</v>
      </c>
      <c r="L115" s="83" t="s">
        <v>983</v>
      </c>
      <c r="M115" s="83" t="s">
        <v>904</v>
      </c>
      <c r="N115" s="83" t="s">
        <v>878</v>
      </c>
      <c r="O115" s="49" t="s">
        <v>83</v>
      </c>
      <c r="P115" s="49" t="s">
        <v>588</v>
      </c>
      <c r="Q115" s="49">
        <v>6425</v>
      </c>
    </row>
    <row r="116" spans="1:17" x14ac:dyDescent="0.35">
      <c r="A116">
        <v>2026</v>
      </c>
      <c r="B116" t="s">
        <v>500</v>
      </c>
      <c r="C116" t="s">
        <v>501</v>
      </c>
      <c r="D116" t="s">
        <v>904</v>
      </c>
      <c r="E116" t="s">
        <v>878</v>
      </c>
      <c r="F116" t="s">
        <v>74</v>
      </c>
      <c r="G116" t="s">
        <v>579</v>
      </c>
      <c r="H116">
        <v>97046</v>
      </c>
      <c r="I116" s="96"/>
      <c r="J116" s="83">
        <v>2027</v>
      </c>
      <c r="K116" s="83" t="s">
        <v>500</v>
      </c>
      <c r="L116" s="83" t="s">
        <v>983</v>
      </c>
      <c r="M116" s="83" t="s">
        <v>904</v>
      </c>
      <c r="N116" s="83" t="s">
        <v>878</v>
      </c>
      <c r="O116" s="49" t="s">
        <v>74</v>
      </c>
      <c r="P116" s="49" t="s">
        <v>579</v>
      </c>
      <c r="Q116" s="49">
        <v>100373</v>
      </c>
    </row>
    <row r="117" spans="1:17" x14ac:dyDescent="0.35">
      <c r="A117">
        <v>2026</v>
      </c>
      <c r="B117" t="s">
        <v>500</v>
      </c>
      <c r="C117" t="s">
        <v>501</v>
      </c>
      <c r="D117" t="s">
        <v>904</v>
      </c>
      <c r="E117" t="s">
        <v>878</v>
      </c>
      <c r="F117" t="s">
        <v>160</v>
      </c>
      <c r="G117" t="s">
        <v>941</v>
      </c>
      <c r="H117">
        <v>15352</v>
      </c>
      <c r="I117" s="96"/>
      <c r="J117" s="83">
        <v>2027</v>
      </c>
      <c r="K117" s="83" t="s">
        <v>500</v>
      </c>
      <c r="L117" s="83" t="s">
        <v>983</v>
      </c>
      <c r="M117" s="83" t="s">
        <v>904</v>
      </c>
      <c r="N117" s="83" t="s">
        <v>878</v>
      </c>
      <c r="O117" s="49" t="s">
        <v>160</v>
      </c>
      <c r="P117" s="49" t="s">
        <v>941</v>
      </c>
      <c r="Q117" s="49">
        <v>17492</v>
      </c>
    </row>
    <row r="118" spans="1:17" x14ac:dyDescent="0.35">
      <c r="A118">
        <v>2026</v>
      </c>
      <c r="B118" t="s">
        <v>500</v>
      </c>
      <c r="C118" t="s">
        <v>501</v>
      </c>
      <c r="D118" t="s">
        <v>904</v>
      </c>
      <c r="E118" t="s">
        <v>878</v>
      </c>
      <c r="F118" t="s">
        <v>76</v>
      </c>
      <c r="G118" t="s">
        <v>581</v>
      </c>
      <c r="H118">
        <v>15859</v>
      </c>
      <c r="I118" s="96"/>
      <c r="J118" s="83">
        <v>2027</v>
      </c>
      <c r="K118" s="83" t="s">
        <v>500</v>
      </c>
      <c r="L118" s="83" t="s">
        <v>983</v>
      </c>
      <c r="M118" s="83" t="s">
        <v>904</v>
      </c>
      <c r="N118" s="83" t="s">
        <v>878</v>
      </c>
      <c r="O118" s="49" t="s">
        <v>76</v>
      </c>
      <c r="P118" s="49" t="s">
        <v>581</v>
      </c>
      <c r="Q118" s="49">
        <v>16105</v>
      </c>
    </row>
    <row r="119" spans="1:17" x14ac:dyDescent="0.35">
      <c r="A119">
        <v>2026</v>
      </c>
      <c r="B119" t="s">
        <v>500</v>
      </c>
      <c r="C119" t="s">
        <v>501</v>
      </c>
      <c r="D119" t="s">
        <v>904</v>
      </c>
      <c r="E119" t="s">
        <v>878</v>
      </c>
      <c r="F119" t="s">
        <v>77</v>
      </c>
      <c r="G119" t="s">
        <v>582</v>
      </c>
      <c r="H119">
        <v>8549</v>
      </c>
      <c r="I119" s="96"/>
      <c r="J119" s="83">
        <v>2027</v>
      </c>
      <c r="K119" s="83" t="s">
        <v>500</v>
      </c>
      <c r="L119" s="83" t="s">
        <v>983</v>
      </c>
      <c r="M119" s="83" t="s">
        <v>904</v>
      </c>
      <c r="N119" s="83" t="s">
        <v>878</v>
      </c>
      <c r="O119" s="49" t="s">
        <v>77</v>
      </c>
      <c r="P119" s="49" t="s">
        <v>582</v>
      </c>
      <c r="Q119" s="49">
        <v>8854</v>
      </c>
    </row>
    <row r="120" spans="1:17" x14ac:dyDescent="0.35">
      <c r="A120">
        <v>2026</v>
      </c>
      <c r="B120" t="s">
        <v>500</v>
      </c>
      <c r="C120" t="s">
        <v>501</v>
      </c>
      <c r="D120" t="s">
        <v>904</v>
      </c>
      <c r="E120" t="s">
        <v>878</v>
      </c>
      <c r="F120" t="s">
        <v>336</v>
      </c>
      <c r="G120" t="s">
        <v>938</v>
      </c>
      <c r="H120">
        <v>84801</v>
      </c>
      <c r="I120" s="96"/>
      <c r="J120" s="83">
        <v>2027</v>
      </c>
      <c r="K120" s="83" t="s">
        <v>500</v>
      </c>
      <c r="L120" s="83" t="s">
        <v>983</v>
      </c>
      <c r="M120" s="83" t="s">
        <v>904</v>
      </c>
      <c r="N120" s="83" t="s">
        <v>878</v>
      </c>
      <c r="O120" s="49" t="s">
        <v>336</v>
      </c>
      <c r="P120" s="49" t="s">
        <v>938</v>
      </c>
      <c r="Q120" s="49">
        <v>90990</v>
      </c>
    </row>
    <row r="121" spans="1:17" x14ac:dyDescent="0.35">
      <c r="A121">
        <v>2026</v>
      </c>
      <c r="B121" t="s">
        <v>500</v>
      </c>
      <c r="C121" t="s">
        <v>501</v>
      </c>
      <c r="D121" t="s">
        <v>904</v>
      </c>
      <c r="E121" t="s">
        <v>878</v>
      </c>
      <c r="F121" t="s">
        <v>159</v>
      </c>
      <c r="G121" t="s">
        <v>637</v>
      </c>
      <c r="H121">
        <v>36772</v>
      </c>
      <c r="I121" s="96"/>
      <c r="J121" s="83">
        <v>2027</v>
      </c>
      <c r="K121" s="83" t="s">
        <v>500</v>
      </c>
      <c r="L121" s="83" t="s">
        <v>983</v>
      </c>
      <c r="M121" s="83" t="s">
        <v>904</v>
      </c>
      <c r="N121" s="83" t="s">
        <v>878</v>
      </c>
      <c r="O121" s="49" t="s">
        <v>159</v>
      </c>
      <c r="P121" s="49" t="s">
        <v>637</v>
      </c>
      <c r="Q121" s="49">
        <v>35750</v>
      </c>
    </row>
    <row r="122" spans="1:17" x14ac:dyDescent="0.35">
      <c r="A122">
        <v>2026</v>
      </c>
      <c r="B122" t="s">
        <v>500</v>
      </c>
      <c r="C122" t="s">
        <v>501</v>
      </c>
      <c r="D122" t="s">
        <v>904</v>
      </c>
      <c r="E122" t="s">
        <v>878</v>
      </c>
      <c r="F122" t="s">
        <v>337</v>
      </c>
      <c r="G122" t="s">
        <v>776</v>
      </c>
      <c r="H122">
        <v>11414</v>
      </c>
      <c r="I122" s="96"/>
      <c r="J122" s="83">
        <v>2027</v>
      </c>
      <c r="K122" s="83" t="s">
        <v>500</v>
      </c>
      <c r="L122" s="83" t="s">
        <v>983</v>
      </c>
      <c r="M122" s="83" t="s">
        <v>904</v>
      </c>
      <c r="N122" s="83" t="s">
        <v>878</v>
      </c>
      <c r="O122" s="49" t="s">
        <v>337</v>
      </c>
      <c r="P122" s="49" t="s">
        <v>776</v>
      </c>
      <c r="Q122" s="49">
        <v>12079</v>
      </c>
    </row>
    <row r="123" spans="1:17" x14ac:dyDescent="0.35">
      <c r="A123">
        <v>2026</v>
      </c>
      <c r="B123" t="s">
        <v>500</v>
      </c>
      <c r="C123" t="s">
        <v>501</v>
      </c>
      <c r="D123" t="s">
        <v>904</v>
      </c>
      <c r="E123" t="s">
        <v>878</v>
      </c>
      <c r="F123" t="s">
        <v>338</v>
      </c>
      <c r="G123" t="s">
        <v>777</v>
      </c>
      <c r="H123">
        <v>3819</v>
      </c>
      <c r="I123" s="96"/>
      <c r="J123" s="83">
        <v>2027</v>
      </c>
      <c r="K123" s="83" t="s">
        <v>500</v>
      </c>
      <c r="L123" s="83" t="s">
        <v>983</v>
      </c>
      <c r="M123" s="83" t="s">
        <v>904</v>
      </c>
      <c r="N123" s="83" t="s">
        <v>878</v>
      </c>
      <c r="O123" s="49" t="s">
        <v>338</v>
      </c>
      <c r="P123" s="49" t="s">
        <v>777</v>
      </c>
      <c r="Q123" s="49">
        <v>3967</v>
      </c>
    </row>
    <row r="124" spans="1:17" x14ac:dyDescent="0.35">
      <c r="A124">
        <v>2026</v>
      </c>
      <c r="B124" t="s">
        <v>500</v>
      </c>
      <c r="C124" t="s">
        <v>501</v>
      </c>
      <c r="D124" t="s">
        <v>904</v>
      </c>
      <c r="E124" t="s">
        <v>878</v>
      </c>
      <c r="F124" t="s">
        <v>78</v>
      </c>
      <c r="G124" t="s">
        <v>583</v>
      </c>
      <c r="H124">
        <v>1406</v>
      </c>
      <c r="I124" s="96"/>
      <c r="J124" s="83">
        <v>2027</v>
      </c>
      <c r="K124" s="83" t="s">
        <v>500</v>
      </c>
      <c r="L124" s="83" t="s">
        <v>983</v>
      </c>
      <c r="M124" s="83" t="s">
        <v>904</v>
      </c>
      <c r="N124" s="83" t="s">
        <v>878</v>
      </c>
      <c r="O124" s="49" t="s">
        <v>78</v>
      </c>
      <c r="P124" s="49" t="s">
        <v>583</v>
      </c>
      <c r="Q124" s="49">
        <v>2741</v>
      </c>
    </row>
    <row r="125" spans="1:17" x14ac:dyDescent="0.35">
      <c r="A125">
        <v>2026</v>
      </c>
      <c r="B125" t="s">
        <v>500</v>
      </c>
      <c r="C125" t="s">
        <v>501</v>
      </c>
      <c r="D125" t="s">
        <v>904</v>
      </c>
      <c r="E125" t="s">
        <v>878</v>
      </c>
      <c r="F125" t="s">
        <v>139</v>
      </c>
      <c r="G125" t="s">
        <v>621</v>
      </c>
      <c r="H125">
        <v>30635</v>
      </c>
      <c r="I125" s="96"/>
      <c r="J125" s="83">
        <v>2027</v>
      </c>
      <c r="K125" s="83" t="s">
        <v>500</v>
      </c>
      <c r="L125" s="83" t="s">
        <v>983</v>
      </c>
      <c r="M125" s="83" t="s">
        <v>904</v>
      </c>
      <c r="N125" s="83" t="s">
        <v>878</v>
      </c>
      <c r="O125" s="49" t="s">
        <v>139</v>
      </c>
      <c r="P125" s="49" t="s">
        <v>621</v>
      </c>
      <c r="Q125" s="49">
        <v>33660</v>
      </c>
    </row>
    <row r="126" spans="1:17" x14ac:dyDescent="0.35">
      <c r="A126">
        <v>2026</v>
      </c>
      <c r="B126" t="s">
        <v>500</v>
      </c>
      <c r="C126" t="s">
        <v>501</v>
      </c>
      <c r="D126" t="s">
        <v>904</v>
      </c>
      <c r="E126" t="s">
        <v>878</v>
      </c>
      <c r="F126" t="s">
        <v>73</v>
      </c>
      <c r="G126" t="s">
        <v>578</v>
      </c>
      <c r="H126">
        <v>238597</v>
      </c>
      <c r="I126" s="96"/>
      <c r="J126" s="83">
        <v>2027</v>
      </c>
      <c r="K126" s="83" t="s">
        <v>500</v>
      </c>
      <c r="L126" s="83" t="s">
        <v>983</v>
      </c>
      <c r="M126" s="83" t="s">
        <v>904</v>
      </c>
      <c r="N126" s="83" t="s">
        <v>878</v>
      </c>
      <c r="O126" s="49" t="s">
        <v>73</v>
      </c>
      <c r="P126" s="49" t="s">
        <v>578</v>
      </c>
      <c r="Q126" s="49">
        <v>246871</v>
      </c>
    </row>
    <row r="127" spans="1:17" x14ac:dyDescent="0.35">
      <c r="A127">
        <v>2026</v>
      </c>
      <c r="B127" t="s">
        <v>500</v>
      </c>
      <c r="C127" t="s">
        <v>501</v>
      </c>
      <c r="D127" t="s">
        <v>904</v>
      </c>
      <c r="E127" t="s">
        <v>878</v>
      </c>
      <c r="F127" t="s">
        <v>213</v>
      </c>
      <c r="G127" t="s">
        <v>672</v>
      </c>
      <c r="H127">
        <v>18021</v>
      </c>
      <c r="I127" s="96"/>
      <c r="J127" s="83">
        <v>2027</v>
      </c>
      <c r="K127" s="83" t="s">
        <v>500</v>
      </c>
      <c r="L127" s="83" t="s">
        <v>983</v>
      </c>
      <c r="M127" s="83" t="s">
        <v>904</v>
      </c>
      <c r="N127" s="83" t="s">
        <v>878</v>
      </c>
      <c r="O127" s="49" t="s">
        <v>213</v>
      </c>
      <c r="P127" s="49" t="s">
        <v>672</v>
      </c>
      <c r="Q127" s="49">
        <v>16437</v>
      </c>
    </row>
    <row r="128" spans="1:17" x14ac:dyDescent="0.35">
      <c r="A128">
        <v>2026</v>
      </c>
      <c r="B128" t="s">
        <v>500</v>
      </c>
      <c r="C128" t="s">
        <v>501</v>
      </c>
      <c r="D128" t="s">
        <v>904</v>
      </c>
      <c r="E128" t="s">
        <v>878</v>
      </c>
      <c r="F128" t="s">
        <v>214</v>
      </c>
      <c r="G128" t="s">
        <v>673</v>
      </c>
      <c r="H128">
        <v>6378</v>
      </c>
      <c r="I128" s="96"/>
      <c r="J128" s="83">
        <v>2027</v>
      </c>
      <c r="K128" s="83" t="s">
        <v>500</v>
      </c>
      <c r="L128" s="83" t="s">
        <v>983</v>
      </c>
      <c r="M128" s="83" t="s">
        <v>904</v>
      </c>
      <c r="N128" s="83" t="s">
        <v>878</v>
      </c>
      <c r="O128" s="49" t="s">
        <v>214</v>
      </c>
      <c r="P128" s="49" t="s">
        <v>673</v>
      </c>
      <c r="Q128" s="49">
        <v>6579</v>
      </c>
    </row>
    <row r="129" spans="1:17" x14ac:dyDescent="0.35">
      <c r="A129">
        <v>2026</v>
      </c>
      <c r="B129" t="s">
        <v>500</v>
      </c>
      <c r="C129" t="s">
        <v>501</v>
      </c>
      <c r="D129" t="s">
        <v>904</v>
      </c>
      <c r="E129" t="s">
        <v>878</v>
      </c>
      <c r="F129" t="s">
        <v>79</v>
      </c>
      <c r="G129" t="s">
        <v>584</v>
      </c>
      <c r="H129">
        <v>21813</v>
      </c>
      <c r="I129" s="96"/>
      <c r="J129" s="83">
        <v>2027</v>
      </c>
      <c r="K129" s="83" t="s">
        <v>500</v>
      </c>
      <c r="L129" s="83" t="s">
        <v>983</v>
      </c>
      <c r="M129" s="83" t="s">
        <v>904</v>
      </c>
      <c r="N129" s="83" t="s">
        <v>878</v>
      </c>
      <c r="O129" s="49" t="s">
        <v>79</v>
      </c>
      <c r="P129" s="49" t="s">
        <v>584</v>
      </c>
      <c r="Q129" s="49">
        <v>22269</v>
      </c>
    </row>
    <row r="130" spans="1:17" x14ac:dyDescent="0.35">
      <c r="A130">
        <v>2026</v>
      </c>
      <c r="B130" t="s">
        <v>500</v>
      </c>
      <c r="C130" t="s">
        <v>501</v>
      </c>
      <c r="D130" t="s">
        <v>904</v>
      </c>
      <c r="E130" t="s">
        <v>878</v>
      </c>
      <c r="F130" t="s">
        <v>80</v>
      </c>
      <c r="G130" t="s">
        <v>585</v>
      </c>
      <c r="H130">
        <v>5264</v>
      </c>
      <c r="I130" s="96"/>
      <c r="J130" s="83">
        <v>2027</v>
      </c>
      <c r="K130" s="83" t="s">
        <v>500</v>
      </c>
      <c r="L130" s="83" t="s">
        <v>983</v>
      </c>
      <c r="M130" s="83" t="s">
        <v>904</v>
      </c>
      <c r="N130" s="83" t="s">
        <v>878</v>
      </c>
      <c r="O130" s="49" t="s">
        <v>80</v>
      </c>
      <c r="P130" s="49" t="s">
        <v>585</v>
      </c>
      <c r="Q130" s="49">
        <v>5375</v>
      </c>
    </row>
    <row r="131" spans="1:17" x14ac:dyDescent="0.35">
      <c r="A131">
        <v>2026</v>
      </c>
      <c r="B131" t="s">
        <v>500</v>
      </c>
      <c r="C131" t="s">
        <v>501</v>
      </c>
      <c r="D131" t="s">
        <v>904</v>
      </c>
      <c r="E131" t="s">
        <v>878</v>
      </c>
      <c r="F131" t="s">
        <v>211</v>
      </c>
      <c r="G131" t="s">
        <v>670</v>
      </c>
      <c r="H131">
        <v>134041</v>
      </c>
      <c r="I131" s="96"/>
      <c r="J131" s="83">
        <v>2027</v>
      </c>
      <c r="K131" s="83" t="s">
        <v>500</v>
      </c>
      <c r="L131" s="83" t="s">
        <v>983</v>
      </c>
      <c r="M131" s="83" t="s">
        <v>904</v>
      </c>
      <c r="N131" s="83" t="s">
        <v>878</v>
      </c>
      <c r="O131" s="49" t="s">
        <v>211</v>
      </c>
      <c r="P131" s="49" t="s">
        <v>670</v>
      </c>
      <c r="Q131" s="49">
        <v>142435</v>
      </c>
    </row>
    <row r="132" spans="1:17" x14ac:dyDescent="0.35">
      <c r="A132">
        <v>2026</v>
      </c>
      <c r="B132" t="s">
        <v>500</v>
      </c>
      <c r="C132" t="s">
        <v>501</v>
      </c>
      <c r="D132" t="s">
        <v>904</v>
      </c>
      <c r="E132" t="s">
        <v>878</v>
      </c>
      <c r="F132" t="s">
        <v>212</v>
      </c>
      <c r="G132" t="s">
        <v>671</v>
      </c>
      <c r="H132">
        <v>52740</v>
      </c>
      <c r="I132" s="96"/>
      <c r="J132" s="83">
        <v>2027</v>
      </c>
      <c r="K132" s="83" t="s">
        <v>500</v>
      </c>
      <c r="L132" s="83" t="s">
        <v>983</v>
      </c>
      <c r="M132" s="83" t="s">
        <v>904</v>
      </c>
      <c r="N132" s="83" t="s">
        <v>878</v>
      </c>
      <c r="O132" s="49" t="s">
        <v>212</v>
      </c>
      <c r="P132" s="49" t="s">
        <v>671</v>
      </c>
      <c r="Q132" s="49">
        <v>55246</v>
      </c>
    </row>
    <row r="133" spans="1:17" x14ac:dyDescent="0.35">
      <c r="A133">
        <v>2026</v>
      </c>
      <c r="B133" t="s">
        <v>500</v>
      </c>
      <c r="C133" t="s">
        <v>501</v>
      </c>
      <c r="D133" t="s">
        <v>904</v>
      </c>
      <c r="E133" t="s">
        <v>878</v>
      </c>
      <c r="F133" t="s">
        <v>81</v>
      </c>
      <c r="G133" t="s">
        <v>586</v>
      </c>
      <c r="H133">
        <v>12814</v>
      </c>
      <c r="I133" s="96"/>
      <c r="J133" s="83">
        <v>2027</v>
      </c>
      <c r="K133" s="83" t="s">
        <v>500</v>
      </c>
      <c r="L133" s="83" t="s">
        <v>983</v>
      </c>
      <c r="M133" s="83" t="s">
        <v>904</v>
      </c>
      <c r="N133" s="83" t="s">
        <v>878</v>
      </c>
      <c r="O133" s="49" t="s">
        <v>81</v>
      </c>
      <c r="P133" s="49" t="s">
        <v>586</v>
      </c>
      <c r="Q133" s="49">
        <v>13333</v>
      </c>
    </row>
    <row r="134" spans="1:17" x14ac:dyDescent="0.35">
      <c r="A134">
        <v>2026</v>
      </c>
      <c r="B134" t="s">
        <v>500</v>
      </c>
      <c r="C134" t="s">
        <v>501</v>
      </c>
      <c r="D134" t="s">
        <v>904</v>
      </c>
      <c r="E134" t="s">
        <v>878</v>
      </c>
      <c r="F134" t="s">
        <v>138</v>
      </c>
      <c r="G134" t="s">
        <v>620</v>
      </c>
      <c r="H134">
        <v>20575</v>
      </c>
      <c r="I134" s="96"/>
      <c r="J134" s="83">
        <v>2027</v>
      </c>
      <c r="K134" s="83" t="s">
        <v>500</v>
      </c>
      <c r="L134" s="83" t="s">
        <v>983</v>
      </c>
      <c r="M134" s="83" t="s">
        <v>904</v>
      </c>
      <c r="N134" s="83" t="s">
        <v>878</v>
      </c>
      <c r="O134" s="49" t="s">
        <v>138</v>
      </c>
      <c r="P134" s="49" t="s">
        <v>620</v>
      </c>
      <c r="Q134" s="49">
        <v>22306</v>
      </c>
    </row>
    <row r="135" spans="1:17" x14ac:dyDescent="0.35">
      <c r="A135">
        <v>2026</v>
      </c>
      <c r="B135" t="s">
        <v>500</v>
      </c>
      <c r="C135" t="s">
        <v>501</v>
      </c>
      <c r="D135" t="s">
        <v>904</v>
      </c>
      <c r="E135" t="s">
        <v>878</v>
      </c>
      <c r="F135" t="s">
        <v>84</v>
      </c>
      <c r="G135" t="s">
        <v>589</v>
      </c>
      <c r="H135">
        <v>2025</v>
      </c>
      <c r="I135" s="96"/>
      <c r="J135" s="83">
        <v>2027</v>
      </c>
      <c r="K135" s="83" t="s">
        <v>500</v>
      </c>
      <c r="L135" s="83" t="s">
        <v>983</v>
      </c>
      <c r="M135" s="83" t="s">
        <v>904</v>
      </c>
      <c r="N135" s="83" t="s">
        <v>878</v>
      </c>
      <c r="O135" s="49" t="s">
        <v>84</v>
      </c>
      <c r="P135" s="49" t="s">
        <v>589</v>
      </c>
      <c r="Q135" s="49">
        <v>2037</v>
      </c>
    </row>
    <row r="136" spans="1:17" x14ac:dyDescent="0.35">
      <c r="A136">
        <v>2026</v>
      </c>
      <c r="B136" t="s">
        <v>500</v>
      </c>
      <c r="C136" t="s">
        <v>501</v>
      </c>
      <c r="D136" t="s">
        <v>904</v>
      </c>
      <c r="E136" t="s">
        <v>878</v>
      </c>
      <c r="F136" t="s">
        <v>158</v>
      </c>
      <c r="G136" t="s">
        <v>636</v>
      </c>
      <c r="H136">
        <v>34136</v>
      </c>
      <c r="I136" s="96"/>
      <c r="J136" s="83">
        <v>2027</v>
      </c>
      <c r="K136" s="83" t="s">
        <v>500</v>
      </c>
      <c r="L136" s="83" t="s">
        <v>983</v>
      </c>
      <c r="M136" s="83" t="s">
        <v>904</v>
      </c>
      <c r="N136" s="83" t="s">
        <v>878</v>
      </c>
      <c r="O136" s="49" t="s">
        <v>158</v>
      </c>
      <c r="P136" s="49" t="s">
        <v>636</v>
      </c>
      <c r="Q136" s="49">
        <v>31601</v>
      </c>
    </row>
    <row r="137" spans="1:17" x14ac:dyDescent="0.35">
      <c r="A137">
        <v>2026</v>
      </c>
      <c r="B137" t="s">
        <v>500</v>
      </c>
      <c r="C137" t="s">
        <v>501</v>
      </c>
      <c r="D137" t="s">
        <v>904</v>
      </c>
      <c r="E137" t="s">
        <v>878</v>
      </c>
      <c r="F137" t="s">
        <v>85</v>
      </c>
      <c r="G137" t="s">
        <v>590</v>
      </c>
      <c r="H137">
        <v>38166</v>
      </c>
      <c r="I137" s="96"/>
      <c r="J137" s="83">
        <v>2027</v>
      </c>
      <c r="K137" s="83" t="s">
        <v>500</v>
      </c>
      <c r="L137" s="83" t="s">
        <v>983</v>
      </c>
      <c r="M137" s="83" t="s">
        <v>904</v>
      </c>
      <c r="N137" s="83" t="s">
        <v>878</v>
      </c>
      <c r="O137" s="49" t="s">
        <v>85</v>
      </c>
      <c r="P137" s="49" t="s">
        <v>590</v>
      </c>
      <c r="Q137" s="49">
        <v>39590</v>
      </c>
    </row>
    <row r="138" spans="1:17" x14ac:dyDescent="0.35">
      <c r="A138">
        <v>2026</v>
      </c>
      <c r="B138" t="s">
        <v>500</v>
      </c>
      <c r="C138" t="s">
        <v>501</v>
      </c>
      <c r="D138" t="s">
        <v>904</v>
      </c>
      <c r="E138" t="s">
        <v>878</v>
      </c>
      <c r="F138" t="s">
        <v>220</v>
      </c>
      <c r="G138" t="s">
        <v>679</v>
      </c>
      <c r="H138">
        <v>20413</v>
      </c>
      <c r="I138" s="96"/>
      <c r="J138" s="83">
        <v>2027</v>
      </c>
      <c r="K138" s="83" t="s">
        <v>500</v>
      </c>
      <c r="L138" s="83" t="s">
        <v>983</v>
      </c>
      <c r="M138" s="83" t="s">
        <v>904</v>
      </c>
      <c r="N138" s="83" t="s">
        <v>878</v>
      </c>
      <c r="O138" s="49" t="s">
        <v>220</v>
      </c>
      <c r="P138" s="49" t="s">
        <v>679</v>
      </c>
      <c r="Q138" s="49">
        <v>20486</v>
      </c>
    </row>
    <row r="139" spans="1:17" x14ac:dyDescent="0.35">
      <c r="A139">
        <v>2026</v>
      </c>
      <c r="B139" t="s">
        <v>500</v>
      </c>
      <c r="C139" t="s">
        <v>501</v>
      </c>
      <c r="D139" t="s">
        <v>905</v>
      </c>
      <c r="E139" t="s">
        <v>879</v>
      </c>
      <c r="F139" t="s">
        <v>55</v>
      </c>
      <c r="G139" t="s">
        <v>561</v>
      </c>
      <c r="H139">
        <v>1903</v>
      </c>
      <c r="I139" s="96"/>
      <c r="J139" s="83">
        <v>2027</v>
      </c>
      <c r="K139" s="83" t="s">
        <v>500</v>
      </c>
      <c r="L139" s="83" t="s">
        <v>983</v>
      </c>
      <c r="M139" s="83" t="s">
        <v>905</v>
      </c>
      <c r="N139" s="83" t="s">
        <v>879</v>
      </c>
      <c r="O139" s="49" t="s">
        <v>55</v>
      </c>
      <c r="P139" s="49" t="s">
        <v>561</v>
      </c>
      <c r="Q139" s="49">
        <v>2140</v>
      </c>
    </row>
    <row r="140" spans="1:17" x14ac:dyDescent="0.35">
      <c r="A140">
        <v>2026</v>
      </c>
      <c r="B140" t="s">
        <v>500</v>
      </c>
      <c r="C140" t="s">
        <v>501</v>
      </c>
      <c r="D140" t="s">
        <v>905</v>
      </c>
      <c r="E140" t="s">
        <v>879</v>
      </c>
      <c r="F140" t="s">
        <v>53</v>
      </c>
      <c r="G140" t="s">
        <v>557</v>
      </c>
      <c r="H140">
        <v>0</v>
      </c>
      <c r="I140" s="96"/>
      <c r="J140" s="83">
        <v>2027</v>
      </c>
      <c r="K140" s="83" t="s">
        <v>500</v>
      </c>
      <c r="L140" s="83" t="s">
        <v>983</v>
      </c>
      <c r="M140" s="83" t="s">
        <v>905</v>
      </c>
      <c r="N140" s="83" t="s">
        <v>879</v>
      </c>
      <c r="O140" s="49" t="s">
        <v>53</v>
      </c>
      <c r="P140" s="49" t="s">
        <v>557</v>
      </c>
      <c r="Q140" s="49">
        <v>0</v>
      </c>
    </row>
    <row r="141" spans="1:17" x14ac:dyDescent="0.35">
      <c r="A141">
        <v>2026</v>
      </c>
      <c r="B141" t="s">
        <v>500</v>
      </c>
      <c r="C141" t="s">
        <v>501</v>
      </c>
      <c r="D141" t="s">
        <v>905</v>
      </c>
      <c r="E141" t="s">
        <v>879</v>
      </c>
      <c r="F141" t="s">
        <v>48</v>
      </c>
      <c r="G141" t="s">
        <v>552</v>
      </c>
      <c r="H141">
        <v>61315</v>
      </c>
      <c r="I141" s="96"/>
      <c r="J141" s="83">
        <v>2027</v>
      </c>
      <c r="K141" s="83" t="s">
        <v>500</v>
      </c>
      <c r="L141" s="83" t="s">
        <v>983</v>
      </c>
      <c r="M141" s="83" t="s">
        <v>905</v>
      </c>
      <c r="N141" s="83" t="s">
        <v>879</v>
      </c>
      <c r="O141" s="49" t="s">
        <v>48</v>
      </c>
      <c r="P141" s="49" t="s">
        <v>552</v>
      </c>
      <c r="Q141" s="49">
        <v>55789</v>
      </c>
    </row>
    <row r="142" spans="1:17" x14ac:dyDescent="0.35">
      <c r="A142">
        <v>2026</v>
      </c>
      <c r="B142" t="s">
        <v>500</v>
      </c>
      <c r="C142" t="s">
        <v>501</v>
      </c>
      <c r="D142" t="s">
        <v>905</v>
      </c>
      <c r="E142" t="s">
        <v>879</v>
      </c>
      <c r="F142" t="s">
        <v>49</v>
      </c>
      <c r="G142" t="s">
        <v>553</v>
      </c>
      <c r="H142">
        <v>28191</v>
      </c>
      <c r="I142" s="96"/>
      <c r="J142" s="83">
        <v>2027</v>
      </c>
      <c r="K142" s="83" t="s">
        <v>500</v>
      </c>
      <c r="L142" s="83" t="s">
        <v>983</v>
      </c>
      <c r="M142" s="83" t="s">
        <v>905</v>
      </c>
      <c r="N142" s="83" t="s">
        <v>879</v>
      </c>
      <c r="O142" s="49" t="s">
        <v>49</v>
      </c>
      <c r="P142" s="49" t="s">
        <v>553</v>
      </c>
      <c r="Q142" s="49">
        <v>28967</v>
      </c>
    </row>
    <row r="143" spans="1:17" x14ac:dyDescent="0.35">
      <c r="A143">
        <v>2026</v>
      </c>
      <c r="B143" t="s">
        <v>500</v>
      </c>
      <c r="C143" t="s">
        <v>501</v>
      </c>
      <c r="D143" t="s">
        <v>905</v>
      </c>
      <c r="E143" t="s">
        <v>879</v>
      </c>
      <c r="F143" t="s">
        <v>52</v>
      </c>
      <c r="G143" t="s">
        <v>556</v>
      </c>
      <c r="H143">
        <v>22227</v>
      </c>
      <c r="I143" s="96"/>
      <c r="J143" s="83">
        <v>2027</v>
      </c>
      <c r="K143" s="83" t="s">
        <v>500</v>
      </c>
      <c r="L143" s="83" t="s">
        <v>983</v>
      </c>
      <c r="M143" s="83" t="s">
        <v>905</v>
      </c>
      <c r="N143" s="83" t="s">
        <v>879</v>
      </c>
      <c r="O143" s="49" t="s">
        <v>52</v>
      </c>
      <c r="P143" s="49" t="s">
        <v>556</v>
      </c>
      <c r="Q143" s="49">
        <v>21747</v>
      </c>
    </row>
    <row r="144" spans="1:17" x14ac:dyDescent="0.35">
      <c r="A144">
        <v>2026</v>
      </c>
      <c r="B144" t="s">
        <v>500</v>
      </c>
      <c r="C144" t="s">
        <v>501</v>
      </c>
      <c r="D144" t="s">
        <v>905</v>
      </c>
      <c r="E144" t="s">
        <v>879</v>
      </c>
      <c r="F144" t="s">
        <v>51</v>
      </c>
      <c r="G144" t="s">
        <v>554</v>
      </c>
      <c r="H144">
        <v>25231</v>
      </c>
      <c r="I144" s="96"/>
      <c r="J144" s="83">
        <v>2027</v>
      </c>
      <c r="K144" s="83" t="s">
        <v>500</v>
      </c>
      <c r="L144" s="83" t="s">
        <v>983</v>
      </c>
      <c r="M144" s="83" t="s">
        <v>905</v>
      </c>
      <c r="N144" s="83" t="s">
        <v>879</v>
      </c>
      <c r="O144" s="49" t="s">
        <v>51</v>
      </c>
      <c r="P144" s="49" t="s">
        <v>554</v>
      </c>
      <c r="Q144" s="49">
        <v>26386</v>
      </c>
    </row>
    <row r="145" spans="1:17" x14ac:dyDescent="0.35">
      <c r="A145">
        <v>2026</v>
      </c>
      <c r="B145" t="s">
        <v>500</v>
      </c>
      <c r="C145" t="s">
        <v>501</v>
      </c>
      <c r="D145" t="s">
        <v>905</v>
      </c>
      <c r="E145" t="s">
        <v>879</v>
      </c>
      <c r="F145" t="s">
        <v>54</v>
      </c>
      <c r="G145" t="s">
        <v>559</v>
      </c>
      <c r="H145">
        <v>2773</v>
      </c>
      <c r="I145" s="96"/>
      <c r="J145" s="83">
        <v>2027</v>
      </c>
      <c r="K145" s="83" t="s">
        <v>500</v>
      </c>
      <c r="L145" s="83" t="s">
        <v>983</v>
      </c>
      <c r="M145" s="83" t="s">
        <v>905</v>
      </c>
      <c r="N145" s="83" t="s">
        <v>879</v>
      </c>
      <c r="O145" s="49" t="s">
        <v>54</v>
      </c>
      <c r="P145" s="49" t="s">
        <v>559</v>
      </c>
      <c r="Q145" s="49">
        <v>3090</v>
      </c>
    </row>
    <row r="146" spans="1:17" x14ac:dyDescent="0.35">
      <c r="A146">
        <v>2026</v>
      </c>
      <c r="B146" t="s">
        <v>500</v>
      </c>
      <c r="C146" t="s">
        <v>501</v>
      </c>
      <c r="D146" t="s">
        <v>278</v>
      </c>
      <c r="E146" t="s">
        <v>482</v>
      </c>
      <c r="F146" t="s">
        <v>278</v>
      </c>
      <c r="G146" t="s">
        <v>482</v>
      </c>
      <c r="H146">
        <v>119289</v>
      </c>
      <c r="I146" s="96"/>
      <c r="J146" s="83">
        <v>2027</v>
      </c>
      <c r="K146" s="83" t="s">
        <v>500</v>
      </c>
      <c r="L146" s="83" t="s">
        <v>983</v>
      </c>
      <c r="M146" s="83" t="s">
        <v>278</v>
      </c>
      <c r="N146" s="83" t="s">
        <v>482</v>
      </c>
      <c r="O146" s="49" t="s">
        <v>278</v>
      </c>
      <c r="P146" s="49" t="s">
        <v>482</v>
      </c>
      <c r="Q146" s="49">
        <v>113707</v>
      </c>
    </row>
    <row r="147" spans="1:17" x14ac:dyDescent="0.35">
      <c r="A147">
        <v>2026</v>
      </c>
      <c r="B147" t="s">
        <v>500</v>
      </c>
      <c r="C147" t="s">
        <v>501</v>
      </c>
      <c r="D147" t="s">
        <v>278</v>
      </c>
      <c r="E147" t="s">
        <v>482</v>
      </c>
      <c r="F147" t="s">
        <v>279</v>
      </c>
      <c r="G147" t="s">
        <v>483</v>
      </c>
      <c r="H147">
        <v>48587</v>
      </c>
      <c r="I147" s="96"/>
      <c r="J147" s="83">
        <v>2027</v>
      </c>
      <c r="K147" s="83" t="s">
        <v>500</v>
      </c>
      <c r="L147" s="83" t="s">
        <v>983</v>
      </c>
      <c r="M147" s="83" t="s">
        <v>278</v>
      </c>
      <c r="N147" s="83" t="s">
        <v>482</v>
      </c>
      <c r="O147" s="49" t="s">
        <v>279</v>
      </c>
      <c r="P147" s="49" t="s">
        <v>483</v>
      </c>
      <c r="Q147" s="49">
        <v>47335</v>
      </c>
    </row>
    <row r="148" spans="1:17" x14ac:dyDescent="0.35">
      <c r="A148">
        <v>2026</v>
      </c>
      <c r="B148" t="s">
        <v>500</v>
      </c>
      <c r="C148" t="s">
        <v>501</v>
      </c>
      <c r="D148" t="s">
        <v>91</v>
      </c>
      <c r="E148" t="s">
        <v>435</v>
      </c>
      <c r="F148" t="s">
        <v>91</v>
      </c>
      <c r="G148" t="s">
        <v>435</v>
      </c>
      <c r="H148">
        <v>400531</v>
      </c>
      <c r="I148" s="96"/>
      <c r="J148" s="83">
        <v>2027</v>
      </c>
      <c r="K148" s="83" t="s">
        <v>500</v>
      </c>
      <c r="L148" s="83" t="s">
        <v>983</v>
      </c>
      <c r="M148" s="83" t="s">
        <v>91</v>
      </c>
      <c r="N148" s="83" t="s">
        <v>435</v>
      </c>
      <c r="O148" s="49" t="s">
        <v>91</v>
      </c>
      <c r="P148" s="49" t="s">
        <v>435</v>
      </c>
      <c r="Q148" s="49">
        <v>402401</v>
      </c>
    </row>
    <row r="149" spans="1:17" x14ac:dyDescent="0.35">
      <c r="A149">
        <v>2026</v>
      </c>
      <c r="B149" t="s">
        <v>500</v>
      </c>
      <c r="C149" t="s">
        <v>501</v>
      </c>
      <c r="D149" t="s">
        <v>91</v>
      </c>
      <c r="E149" t="s">
        <v>435</v>
      </c>
      <c r="F149" t="s">
        <v>92</v>
      </c>
      <c r="G149" t="s">
        <v>436</v>
      </c>
      <c r="H149">
        <v>167997</v>
      </c>
      <c r="I149" s="96"/>
      <c r="J149" s="83">
        <v>2027</v>
      </c>
      <c r="K149" s="83" t="s">
        <v>500</v>
      </c>
      <c r="L149" s="83" t="s">
        <v>983</v>
      </c>
      <c r="M149" s="83" t="s">
        <v>91</v>
      </c>
      <c r="N149" s="83" t="s">
        <v>435</v>
      </c>
      <c r="O149" s="49" t="s">
        <v>92</v>
      </c>
      <c r="P149" s="49" t="s">
        <v>436</v>
      </c>
      <c r="Q149" s="49">
        <v>163794</v>
      </c>
    </row>
    <row r="150" spans="1:17" x14ac:dyDescent="0.35">
      <c r="A150">
        <v>2026</v>
      </c>
      <c r="B150" t="s">
        <v>500</v>
      </c>
      <c r="C150" t="s">
        <v>501</v>
      </c>
      <c r="D150" t="s">
        <v>243</v>
      </c>
      <c r="E150" t="s">
        <v>474</v>
      </c>
      <c r="F150" t="s">
        <v>243</v>
      </c>
      <c r="G150" t="s">
        <v>474</v>
      </c>
      <c r="H150">
        <v>365790</v>
      </c>
      <c r="I150" s="96"/>
      <c r="J150" s="83">
        <v>2027</v>
      </c>
      <c r="K150" s="83" t="s">
        <v>500</v>
      </c>
      <c r="L150" s="83" t="s">
        <v>983</v>
      </c>
      <c r="M150" s="83" t="s">
        <v>243</v>
      </c>
      <c r="N150" s="83" t="s">
        <v>474</v>
      </c>
      <c r="O150" s="49" t="s">
        <v>243</v>
      </c>
      <c r="P150" s="49" t="s">
        <v>474</v>
      </c>
      <c r="Q150" s="49">
        <v>405241</v>
      </c>
    </row>
    <row r="151" spans="1:17" x14ac:dyDescent="0.35">
      <c r="A151">
        <v>2026</v>
      </c>
      <c r="B151" t="s">
        <v>500</v>
      </c>
      <c r="C151" t="s">
        <v>501</v>
      </c>
      <c r="D151" t="s">
        <v>235</v>
      </c>
      <c r="E151" t="s">
        <v>693</v>
      </c>
      <c r="F151" t="s">
        <v>235</v>
      </c>
      <c r="G151" t="s">
        <v>693</v>
      </c>
      <c r="H151">
        <v>131660</v>
      </c>
      <c r="I151" s="96"/>
      <c r="J151" s="83">
        <v>2027</v>
      </c>
      <c r="K151" s="83" t="s">
        <v>500</v>
      </c>
      <c r="L151" s="83" t="s">
        <v>983</v>
      </c>
      <c r="M151" s="83" t="s">
        <v>235</v>
      </c>
      <c r="N151" s="83" t="s">
        <v>693</v>
      </c>
      <c r="O151" s="49" t="s">
        <v>235</v>
      </c>
      <c r="P151" s="49" t="s">
        <v>693</v>
      </c>
      <c r="Q151" s="49">
        <v>128172</v>
      </c>
    </row>
    <row r="152" spans="1:17" x14ac:dyDescent="0.35">
      <c r="A152">
        <v>2026</v>
      </c>
      <c r="B152" t="s">
        <v>500</v>
      </c>
      <c r="C152" t="s">
        <v>501</v>
      </c>
      <c r="D152" t="s">
        <v>421</v>
      </c>
      <c r="E152" t="s">
        <v>880</v>
      </c>
      <c r="F152" t="s">
        <v>421</v>
      </c>
      <c r="G152" t="s">
        <v>880</v>
      </c>
      <c r="H152">
        <v>16091</v>
      </c>
      <c r="I152" s="96"/>
      <c r="J152" s="83">
        <v>2027</v>
      </c>
      <c r="K152" s="83" t="s">
        <v>500</v>
      </c>
      <c r="L152" s="83" t="s">
        <v>983</v>
      </c>
      <c r="M152" s="83" t="s">
        <v>421</v>
      </c>
      <c r="N152" s="83" t="s">
        <v>880</v>
      </c>
      <c r="O152" s="49" t="s">
        <v>421</v>
      </c>
      <c r="P152" s="49" t="s">
        <v>880</v>
      </c>
      <c r="Q152" s="49">
        <v>19086</v>
      </c>
    </row>
    <row r="153" spans="1:17" x14ac:dyDescent="0.35">
      <c r="A153">
        <v>2026</v>
      </c>
      <c r="B153" t="s">
        <v>500</v>
      </c>
      <c r="C153" t="s">
        <v>501</v>
      </c>
      <c r="D153" t="s">
        <v>906</v>
      </c>
      <c r="E153" t="s">
        <v>881</v>
      </c>
      <c r="F153" t="s">
        <v>347</v>
      </c>
      <c r="G153" t="s">
        <v>784</v>
      </c>
      <c r="H153">
        <v>19558</v>
      </c>
      <c r="I153" s="96"/>
      <c r="J153" s="83">
        <v>2027</v>
      </c>
      <c r="K153" s="83" t="s">
        <v>500</v>
      </c>
      <c r="L153" s="83" t="s">
        <v>983</v>
      </c>
      <c r="M153" s="83" t="s">
        <v>906</v>
      </c>
      <c r="N153" s="83" t="s">
        <v>881</v>
      </c>
      <c r="O153" s="49" t="s">
        <v>347</v>
      </c>
      <c r="P153" s="49" t="s">
        <v>784</v>
      </c>
      <c r="Q153" s="49">
        <v>19516</v>
      </c>
    </row>
    <row r="154" spans="1:17" x14ac:dyDescent="0.35">
      <c r="A154">
        <v>2026</v>
      </c>
      <c r="B154" t="s">
        <v>500</v>
      </c>
      <c r="C154" t="s">
        <v>501</v>
      </c>
      <c r="D154" t="s">
        <v>906</v>
      </c>
      <c r="E154" t="s">
        <v>881</v>
      </c>
      <c r="F154" t="s">
        <v>352</v>
      </c>
      <c r="G154" t="s">
        <v>787</v>
      </c>
      <c r="H154">
        <v>184711</v>
      </c>
      <c r="I154" s="96"/>
      <c r="J154" s="83">
        <v>2027</v>
      </c>
      <c r="K154" s="83" t="s">
        <v>500</v>
      </c>
      <c r="L154" s="83" t="s">
        <v>983</v>
      </c>
      <c r="M154" s="83" t="s">
        <v>906</v>
      </c>
      <c r="N154" s="83" t="s">
        <v>881</v>
      </c>
      <c r="O154" s="49" t="s">
        <v>352</v>
      </c>
      <c r="P154" s="49" t="s">
        <v>787</v>
      </c>
      <c r="Q154" s="49">
        <v>181735</v>
      </c>
    </row>
    <row r="155" spans="1:17" x14ac:dyDescent="0.35">
      <c r="A155">
        <v>2026</v>
      </c>
      <c r="B155" t="s">
        <v>500</v>
      </c>
      <c r="C155" t="s">
        <v>501</v>
      </c>
      <c r="D155" t="s">
        <v>906</v>
      </c>
      <c r="E155" t="s">
        <v>881</v>
      </c>
      <c r="F155" t="s">
        <v>327</v>
      </c>
      <c r="G155" t="s">
        <v>769</v>
      </c>
      <c r="H155">
        <v>28335</v>
      </c>
      <c r="I155" s="96"/>
      <c r="J155" s="83">
        <v>2027</v>
      </c>
      <c r="K155" s="83" t="s">
        <v>500</v>
      </c>
      <c r="L155" s="83" t="s">
        <v>983</v>
      </c>
      <c r="M155" s="83" t="s">
        <v>906</v>
      </c>
      <c r="N155" s="83" t="s">
        <v>881</v>
      </c>
      <c r="O155" s="49" t="s">
        <v>327</v>
      </c>
      <c r="P155" s="49" t="s">
        <v>769</v>
      </c>
      <c r="Q155" s="49">
        <v>29939</v>
      </c>
    </row>
    <row r="156" spans="1:17" x14ac:dyDescent="0.35">
      <c r="A156">
        <v>2026</v>
      </c>
      <c r="B156" t="s">
        <v>500</v>
      </c>
      <c r="C156" t="s">
        <v>501</v>
      </c>
      <c r="D156" t="s">
        <v>906</v>
      </c>
      <c r="E156" t="s">
        <v>881</v>
      </c>
      <c r="F156" t="s">
        <v>355</v>
      </c>
      <c r="G156" t="s">
        <v>790</v>
      </c>
      <c r="H156">
        <v>28412</v>
      </c>
      <c r="I156" s="96"/>
      <c r="J156" s="83">
        <v>2027</v>
      </c>
      <c r="K156" s="83" t="s">
        <v>500</v>
      </c>
      <c r="L156" s="83" t="s">
        <v>983</v>
      </c>
      <c r="M156" s="83" t="s">
        <v>906</v>
      </c>
      <c r="N156" s="83" t="s">
        <v>881</v>
      </c>
      <c r="O156" s="49" t="s">
        <v>355</v>
      </c>
      <c r="P156" s="49" t="s">
        <v>790</v>
      </c>
      <c r="Q156" s="49">
        <v>26159</v>
      </c>
    </row>
    <row r="157" spans="1:17" x14ac:dyDescent="0.35">
      <c r="A157">
        <v>2026</v>
      </c>
      <c r="B157" t="s">
        <v>500</v>
      </c>
      <c r="C157" t="s">
        <v>501</v>
      </c>
      <c r="D157" t="s">
        <v>906</v>
      </c>
      <c r="E157" t="s">
        <v>881</v>
      </c>
      <c r="F157" t="s">
        <v>353</v>
      </c>
      <c r="G157" t="s">
        <v>788</v>
      </c>
      <c r="H157">
        <v>129642</v>
      </c>
      <c r="I157" s="96"/>
      <c r="J157" s="83">
        <v>2027</v>
      </c>
      <c r="K157" s="83" t="s">
        <v>500</v>
      </c>
      <c r="L157" s="83" t="s">
        <v>983</v>
      </c>
      <c r="M157" s="83" t="s">
        <v>906</v>
      </c>
      <c r="N157" s="83" t="s">
        <v>881</v>
      </c>
      <c r="O157" s="49" t="s">
        <v>353</v>
      </c>
      <c r="P157" s="49" t="s">
        <v>788</v>
      </c>
      <c r="Q157" s="49">
        <v>133258</v>
      </c>
    </row>
    <row r="158" spans="1:17" x14ac:dyDescent="0.35">
      <c r="A158">
        <v>2026</v>
      </c>
      <c r="B158" t="s">
        <v>500</v>
      </c>
      <c r="C158" t="s">
        <v>501</v>
      </c>
      <c r="D158" t="s">
        <v>906</v>
      </c>
      <c r="E158" t="s">
        <v>881</v>
      </c>
      <c r="F158" t="s">
        <v>354</v>
      </c>
      <c r="G158" t="s">
        <v>789</v>
      </c>
      <c r="H158">
        <v>56395</v>
      </c>
      <c r="I158" s="96"/>
      <c r="J158" s="83">
        <v>2027</v>
      </c>
      <c r="K158" s="83" t="s">
        <v>500</v>
      </c>
      <c r="L158" s="83" t="s">
        <v>983</v>
      </c>
      <c r="M158" s="83" t="s">
        <v>906</v>
      </c>
      <c r="N158" s="83" t="s">
        <v>881</v>
      </c>
      <c r="O158" s="49" t="s">
        <v>354</v>
      </c>
      <c r="P158" s="49" t="s">
        <v>789</v>
      </c>
      <c r="Q158" s="49">
        <v>55027</v>
      </c>
    </row>
    <row r="159" spans="1:17" x14ac:dyDescent="0.35">
      <c r="A159">
        <v>2026</v>
      </c>
      <c r="B159" t="s">
        <v>500</v>
      </c>
      <c r="C159" t="s">
        <v>501</v>
      </c>
      <c r="D159" t="s">
        <v>906</v>
      </c>
      <c r="E159" t="s">
        <v>881</v>
      </c>
      <c r="F159" t="s">
        <v>10</v>
      </c>
      <c r="G159" t="s">
        <v>517</v>
      </c>
      <c r="H159">
        <v>693</v>
      </c>
      <c r="I159" s="96"/>
      <c r="J159" s="83">
        <v>2027</v>
      </c>
      <c r="K159" s="83" t="s">
        <v>500</v>
      </c>
      <c r="L159" s="83" t="s">
        <v>983</v>
      </c>
      <c r="M159" s="83" t="s">
        <v>906</v>
      </c>
      <c r="N159" s="83" t="s">
        <v>881</v>
      </c>
      <c r="O159" s="49" t="s">
        <v>10</v>
      </c>
      <c r="P159" s="49" t="s">
        <v>517</v>
      </c>
      <c r="Q159" s="49">
        <v>406</v>
      </c>
    </row>
    <row r="160" spans="1:17" x14ac:dyDescent="0.35">
      <c r="A160">
        <v>2026</v>
      </c>
      <c r="B160" t="s">
        <v>500</v>
      </c>
      <c r="C160" t="s">
        <v>501</v>
      </c>
      <c r="D160" t="s">
        <v>178</v>
      </c>
      <c r="E160" t="s">
        <v>464</v>
      </c>
      <c r="F160" t="s">
        <v>178</v>
      </c>
      <c r="G160" t="s">
        <v>464</v>
      </c>
      <c r="H160">
        <v>144250</v>
      </c>
      <c r="I160" s="96"/>
      <c r="J160" s="83">
        <v>2027</v>
      </c>
      <c r="K160" s="83" t="s">
        <v>500</v>
      </c>
      <c r="L160" s="83" t="s">
        <v>983</v>
      </c>
      <c r="M160" s="83" t="s">
        <v>178</v>
      </c>
      <c r="N160" s="83" t="s">
        <v>464</v>
      </c>
      <c r="O160" s="49" t="s">
        <v>178</v>
      </c>
      <c r="P160" s="49" t="s">
        <v>464</v>
      </c>
      <c r="Q160" s="49">
        <v>145863</v>
      </c>
    </row>
    <row r="161" spans="1:17" x14ac:dyDescent="0.35">
      <c r="A161">
        <v>2026</v>
      </c>
      <c r="B161" t="s">
        <v>500</v>
      </c>
      <c r="C161" t="s">
        <v>501</v>
      </c>
      <c r="D161" t="s">
        <v>178</v>
      </c>
      <c r="E161" t="s">
        <v>464</v>
      </c>
      <c r="F161" t="s">
        <v>179</v>
      </c>
      <c r="G161" t="s">
        <v>465</v>
      </c>
      <c r="H161">
        <v>67489</v>
      </c>
      <c r="I161" s="96"/>
      <c r="J161" s="83">
        <v>2027</v>
      </c>
      <c r="K161" s="83" t="s">
        <v>500</v>
      </c>
      <c r="L161" s="83" t="s">
        <v>983</v>
      </c>
      <c r="M161" s="83" t="s">
        <v>178</v>
      </c>
      <c r="N161" s="83" t="s">
        <v>464</v>
      </c>
      <c r="O161" s="49" t="s">
        <v>179</v>
      </c>
      <c r="P161" s="49" t="s">
        <v>465</v>
      </c>
      <c r="Q161" s="49">
        <v>75677</v>
      </c>
    </row>
    <row r="162" spans="1:17" x14ac:dyDescent="0.35">
      <c r="A162">
        <v>2026</v>
      </c>
      <c r="B162" t="s">
        <v>500</v>
      </c>
      <c r="C162" t="s">
        <v>501</v>
      </c>
      <c r="D162" t="s">
        <v>104</v>
      </c>
      <c r="E162" t="s">
        <v>442</v>
      </c>
      <c r="F162" t="s">
        <v>104</v>
      </c>
      <c r="G162" t="s">
        <v>442</v>
      </c>
      <c r="H162">
        <v>185887</v>
      </c>
      <c r="I162" s="96"/>
      <c r="J162" s="83">
        <v>2027</v>
      </c>
      <c r="K162" s="83" t="s">
        <v>500</v>
      </c>
      <c r="L162" s="83" t="s">
        <v>983</v>
      </c>
      <c r="M162" s="83" t="s">
        <v>104</v>
      </c>
      <c r="N162" s="83" t="s">
        <v>442</v>
      </c>
      <c r="O162" s="49" t="s">
        <v>104</v>
      </c>
      <c r="P162" s="49" t="s">
        <v>442</v>
      </c>
      <c r="Q162" s="49">
        <v>180664</v>
      </c>
    </row>
    <row r="163" spans="1:17" x14ac:dyDescent="0.35">
      <c r="A163">
        <v>2026</v>
      </c>
      <c r="B163" t="s">
        <v>500</v>
      </c>
      <c r="C163" t="s">
        <v>501</v>
      </c>
      <c r="D163" t="s">
        <v>907</v>
      </c>
      <c r="E163" t="s">
        <v>923</v>
      </c>
      <c r="F163" t="s">
        <v>94</v>
      </c>
      <c r="G163" t="s">
        <v>595</v>
      </c>
      <c r="H163">
        <v>74121</v>
      </c>
      <c r="I163" s="96"/>
      <c r="J163" s="83">
        <v>2027</v>
      </c>
      <c r="K163" s="83" t="s">
        <v>500</v>
      </c>
      <c r="L163" s="83" t="s">
        <v>983</v>
      </c>
      <c r="M163" s="83" t="s">
        <v>907</v>
      </c>
      <c r="N163" s="83" t="s">
        <v>923</v>
      </c>
      <c r="O163" s="49" t="s">
        <v>94</v>
      </c>
      <c r="P163" s="49" t="s">
        <v>595</v>
      </c>
      <c r="Q163" s="49">
        <v>74229</v>
      </c>
    </row>
    <row r="164" spans="1:17" x14ac:dyDescent="0.35">
      <c r="A164">
        <v>2026</v>
      </c>
      <c r="B164" t="s">
        <v>500</v>
      </c>
      <c r="C164" t="s">
        <v>501</v>
      </c>
      <c r="D164" t="s">
        <v>907</v>
      </c>
      <c r="E164" t="s">
        <v>923</v>
      </c>
      <c r="F164" t="s">
        <v>93</v>
      </c>
      <c r="G164" t="s">
        <v>594</v>
      </c>
      <c r="H164">
        <v>21427</v>
      </c>
      <c r="I164" s="96"/>
      <c r="J164" s="83">
        <v>2027</v>
      </c>
      <c r="K164" s="83" t="s">
        <v>500</v>
      </c>
      <c r="L164" s="83" t="s">
        <v>983</v>
      </c>
      <c r="M164" s="83" t="s">
        <v>907</v>
      </c>
      <c r="N164" s="83" t="s">
        <v>923</v>
      </c>
      <c r="O164" s="49" t="s">
        <v>93</v>
      </c>
      <c r="P164" s="49" t="s">
        <v>594</v>
      </c>
      <c r="Q164" s="49">
        <v>21205</v>
      </c>
    </row>
    <row r="165" spans="1:17" x14ac:dyDescent="0.35">
      <c r="A165">
        <v>2026</v>
      </c>
      <c r="B165" t="s">
        <v>500</v>
      </c>
      <c r="C165" t="s">
        <v>501</v>
      </c>
      <c r="D165" t="s">
        <v>907</v>
      </c>
      <c r="E165" t="s">
        <v>923</v>
      </c>
      <c r="F165" t="s">
        <v>86</v>
      </c>
      <c r="G165" t="s">
        <v>591</v>
      </c>
      <c r="H165">
        <v>39057</v>
      </c>
      <c r="I165" s="96"/>
      <c r="J165" s="83">
        <v>2027</v>
      </c>
      <c r="K165" s="83" t="s">
        <v>500</v>
      </c>
      <c r="L165" s="83" t="s">
        <v>983</v>
      </c>
      <c r="M165" s="83" t="s">
        <v>907</v>
      </c>
      <c r="N165" s="83" t="s">
        <v>923</v>
      </c>
      <c r="O165" s="49" t="s">
        <v>86</v>
      </c>
      <c r="P165" s="49" t="s">
        <v>591</v>
      </c>
      <c r="Q165" s="49">
        <v>41919</v>
      </c>
    </row>
    <row r="166" spans="1:17" x14ac:dyDescent="0.35">
      <c r="A166">
        <v>2026</v>
      </c>
      <c r="B166" t="s">
        <v>500</v>
      </c>
      <c r="C166" t="s">
        <v>501</v>
      </c>
      <c r="D166" t="s">
        <v>907</v>
      </c>
      <c r="E166" t="s">
        <v>923</v>
      </c>
      <c r="F166" t="s">
        <v>87</v>
      </c>
      <c r="G166" t="s">
        <v>592</v>
      </c>
      <c r="H166">
        <v>37785</v>
      </c>
      <c r="I166" s="96"/>
      <c r="J166" s="83">
        <v>2027</v>
      </c>
      <c r="K166" s="83" t="s">
        <v>500</v>
      </c>
      <c r="L166" s="83" t="s">
        <v>983</v>
      </c>
      <c r="M166" s="83" t="s">
        <v>907</v>
      </c>
      <c r="N166" s="83" t="s">
        <v>923</v>
      </c>
      <c r="O166" s="49" t="s">
        <v>87</v>
      </c>
      <c r="P166" s="49" t="s">
        <v>592</v>
      </c>
      <c r="Q166" s="49">
        <v>38740</v>
      </c>
    </row>
    <row r="167" spans="1:17" x14ac:dyDescent="0.35">
      <c r="A167">
        <v>2026</v>
      </c>
      <c r="B167" t="s">
        <v>500</v>
      </c>
      <c r="C167" t="s">
        <v>501</v>
      </c>
      <c r="D167" t="s">
        <v>907</v>
      </c>
      <c r="E167" t="s">
        <v>923</v>
      </c>
      <c r="F167" t="s">
        <v>180</v>
      </c>
      <c r="G167" t="s">
        <v>647</v>
      </c>
      <c r="H167">
        <v>21229</v>
      </c>
      <c r="I167" s="96"/>
      <c r="J167" s="83">
        <v>2027</v>
      </c>
      <c r="K167" s="83" t="s">
        <v>500</v>
      </c>
      <c r="L167" s="83" t="s">
        <v>983</v>
      </c>
      <c r="M167" s="83" t="s">
        <v>907</v>
      </c>
      <c r="N167" s="83" t="s">
        <v>923</v>
      </c>
      <c r="O167" s="49" t="s">
        <v>180</v>
      </c>
      <c r="P167" s="49" t="s">
        <v>647</v>
      </c>
      <c r="Q167" s="49">
        <v>22985</v>
      </c>
    </row>
    <row r="168" spans="1:17" x14ac:dyDescent="0.35">
      <c r="A168">
        <v>2026</v>
      </c>
      <c r="B168" t="s">
        <v>500</v>
      </c>
      <c r="C168" t="s">
        <v>501</v>
      </c>
      <c r="D168" t="s">
        <v>907</v>
      </c>
      <c r="E168" t="s">
        <v>923</v>
      </c>
      <c r="F168" t="s">
        <v>95</v>
      </c>
      <c r="G168" t="s">
        <v>437</v>
      </c>
      <c r="H168">
        <v>65931</v>
      </c>
      <c r="I168" s="96"/>
      <c r="J168" s="83">
        <v>2027</v>
      </c>
      <c r="K168" s="83" t="s">
        <v>500</v>
      </c>
      <c r="L168" s="83" t="s">
        <v>983</v>
      </c>
      <c r="M168" s="83" t="s">
        <v>907</v>
      </c>
      <c r="N168" s="83" t="s">
        <v>923</v>
      </c>
      <c r="O168" s="49" t="s">
        <v>95</v>
      </c>
      <c r="P168" s="49" t="s">
        <v>437</v>
      </c>
      <c r="Q168" s="49">
        <v>68573</v>
      </c>
    </row>
    <row r="169" spans="1:17" x14ac:dyDescent="0.35">
      <c r="A169">
        <v>2026</v>
      </c>
      <c r="B169" t="s">
        <v>500</v>
      </c>
      <c r="C169" t="s">
        <v>501</v>
      </c>
      <c r="D169" t="s">
        <v>907</v>
      </c>
      <c r="E169" t="s">
        <v>923</v>
      </c>
      <c r="F169" t="s">
        <v>96</v>
      </c>
      <c r="G169" t="s">
        <v>596</v>
      </c>
      <c r="H169">
        <v>47840</v>
      </c>
      <c r="I169" s="96"/>
      <c r="J169" s="83">
        <v>2027</v>
      </c>
      <c r="K169" s="83" t="s">
        <v>500</v>
      </c>
      <c r="L169" s="83" t="s">
        <v>983</v>
      </c>
      <c r="M169" s="83" t="s">
        <v>907</v>
      </c>
      <c r="N169" s="83" t="s">
        <v>923</v>
      </c>
      <c r="O169" s="49" t="s">
        <v>96</v>
      </c>
      <c r="P169" s="49" t="s">
        <v>596</v>
      </c>
      <c r="Q169" s="49">
        <v>49081</v>
      </c>
    </row>
    <row r="170" spans="1:17" x14ac:dyDescent="0.35">
      <c r="A170">
        <v>2026</v>
      </c>
      <c r="B170" t="s">
        <v>500</v>
      </c>
      <c r="C170" t="s">
        <v>501</v>
      </c>
      <c r="D170" t="s">
        <v>907</v>
      </c>
      <c r="E170" t="s">
        <v>923</v>
      </c>
      <c r="F170" t="s">
        <v>105</v>
      </c>
      <c r="G170" t="s">
        <v>599</v>
      </c>
      <c r="H170">
        <v>40844</v>
      </c>
      <c r="I170" s="96"/>
      <c r="J170" s="83">
        <v>2027</v>
      </c>
      <c r="K170" s="83" t="s">
        <v>500</v>
      </c>
      <c r="L170" s="83" t="s">
        <v>983</v>
      </c>
      <c r="M170" s="83" t="s">
        <v>907</v>
      </c>
      <c r="N170" s="83" t="s">
        <v>923</v>
      </c>
      <c r="O170" s="49" t="s">
        <v>105</v>
      </c>
      <c r="P170" s="49" t="s">
        <v>599</v>
      </c>
      <c r="Q170" s="49">
        <v>38340</v>
      </c>
    </row>
    <row r="171" spans="1:17" x14ac:dyDescent="0.35">
      <c r="A171">
        <v>2026</v>
      </c>
      <c r="B171" t="s">
        <v>500</v>
      </c>
      <c r="C171" t="s">
        <v>501</v>
      </c>
      <c r="D171" t="s">
        <v>907</v>
      </c>
      <c r="E171" t="s">
        <v>923</v>
      </c>
      <c r="F171" t="s">
        <v>106</v>
      </c>
      <c r="G171" t="s">
        <v>600</v>
      </c>
      <c r="H171">
        <v>26982</v>
      </c>
      <c r="I171" s="96"/>
      <c r="J171" s="83">
        <v>2027</v>
      </c>
      <c r="K171" s="83" t="s">
        <v>500</v>
      </c>
      <c r="L171" s="83" t="s">
        <v>983</v>
      </c>
      <c r="M171" s="83" t="s">
        <v>907</v>
      </c>
      <c r="N171" s="83" t="s">
        <v>923</v>
      </c>
      <c r="O171" s="49" t="s">
        <v>106</v>
      </c>
      <c r="P171" s="49" t="s">
        <v>600</v>
      </c>
      <c r="Q171" s="49">
        <v>27780</v>
      </c>
    </row>
    <row r="172" spans="1:17" x14ac:dyDescent="0.35">
      <c r="A172">
        <v>2026</v>
      </c>
      <c r="B172" t="s">
        <v>500</v>
      </c>
      <c r="C172" t="s">
        <v>501</v>
      </c>
      <c r="D172" t="s">
        <v>907</v>
      </c>
      <c r="E172" t="s">
        <v>923</v>
      </c>
      <c r="F172" t="s">
        <v>98</v>
      </c>
      <c r="G172" t="s">
        <v>560</v>
      </c>
      <c r="H172">
        <v>2409</v>
      </c>
      <c r="I172" s="96"/>
      <c r="J172" s="83">
        <v>2027</v>
      </c>
      <c r="K172" s="83" t="s">
        <v>500</v>
      </c>
      <c r="L172" s="83" t="s">
        <v>983</v>
      </c>
      <c r="M172" s="83" t="s">
        <v>907</v>
      </c>
      <c r="N172" s="83" t="s">
        <v>923</v>
      </c>
      <c r="O172" s="49" t="s">
        <v>98</v>
      </c>
      <c r="P172" s="49" t="s">
        <v>560</v>
      </c>
      <c r="Q172" s="49">
        <v>1761</v>
      </c>
    </row>
    <row r="173" spans="1:17" x14ac:dyDescent="0.35">
      <c r="A173">
        <v>2026</v>
      </c>
      <c r="B173" t="s">
        <v>500</v>
      </c>
      <c r="C173" t="s">
        <v>501</v>
      </c>
      <c r="D173" t="s">
        <v>907</v>
      </c>
      <c r="E173" t="s">
        <v>923</v>
      </c>
      <c r="F173" t="s">
        <v>97</v>
      </c>
      <c r="G173" t="s">
        <v>597</v>
      </c>
      <c r="H173">
        <v>53350</v>
      </c>
      <c r="I173" s="96"/>
      <c r="J173" s="83">
        <v>2027</v>
      </c>
      <c r="K173" s="83" t="s">
        <v>500</v>
      </c>
      <c r="L173" s="83" t="s">
        <v>983</v>
      </c>
      <c r="M173" s="83" t="s">
        <v>907</v>
      </c>
      <c r="N173" s="83" t="s">
        <v>923</v>
      </c>
      <c r="O173" s="49" t="s">
        <v>97</v>
      </c>
      <c r="P173" s="49" t="s">
        <v>597</v>
      </c>
      <c r="Q173" s="49">
        <v>49683</v>
      </c>
    </row>
    <row r="174" spans="1:17" x14ac:dyDescent="0.35">
      <c r="A174">
        <v>2026</v>
      </c>
      <c r="B174" t="s">
        <v>500</v>
      </c>
      <c r="C174" t="s">
        <v>501</v>
      </c>
      <c r="D174" t="s">
        <v>907</v>
      </c>
      <c r="E174" t="s">
        <v>923</v>
      </c>
      <c r="F174" t="s">
        <v>99</v>
      </c>
      <c r="G174" t="s">
        <v>598</v>
      </c>
      <c r="H174">
        <v>134756</v>
      </c>
      <c r="I174" s="96"/>
      <c r="J174" s="83">
        <v>2027</v>
      </c>
      <c r="K174" s="83" t="s">
        <v>500</v>
      </c>
      <c r="L174" s="83" t="s">
        <v>983</v>
      </c>
      <c r="M174" s="83" t="s">
        <v>907</v>
      </c>
      <c r="N174" s="83" t="s">
        <v>923</v>
      </c>
      <c r="O174" s="49" t="s">
        <v>99</v>
      </c>
      <c r="P174" s="49" t="s">
        <v>598</v>
      </c>
      <c r="Q174" s="49">
        <v>135980</v>
      </c>
    </row>
    <row r="175" spans="1:17" x14ac:dyDescent="0.35">
      <c r="A175">
        <v>2026</v>
      </c>
      <c r="B175" t="s">
        <v>500</v>
      </c>
      <c r="C175" t="s">
        <v>501</v>
      </c>
      <c r="D175" t="s">
        <v>907</v>
      </c>
      <c r="E175" t="s">
        <v>923</v>
      </c>
      <c r="F175" t="s">
        <v>167</v>
      </c>
      <c r="G175" t="s">
        <v>641</v>
      </c>
      <c r="H175">
        <v>3352</v>
      </c>
      <c r="I175" s="96"/>
      <c r="J175" s="83">
        <v>2027</v>
      </c>
      <c r="K175" s="83" t="s">
        <v>500</v>
      </c>
      <c r="L175" s="83" t="s">
        <v>983</v>
      </c>
      <c r="M175" s="83" t="s">
        <v>907</v>
      </c>
      <c r="N175" s="83" t="s">
        <v>923</v>
      </c>
      <c r="O175" s="49" t="s">
        <v>167</v>
      </c>
      <c r="P175" s="49" t="s">
        <v>641</v>
      </c>
      <c r="Q175" s="49">
        <v>4316</v>
      </c>
    </row>
    <row r="176" spans="1:17" x14ac:dyDescent="0.35">
      <c r="A176">
        <v>2026</v>
      </c>
      <c r="B176" t="s">
        <v>500</v>
      </c>
      <c r="C176" t="s">
        <v>501</v>
      </c>
      <c r="D176" t="s">
        <v>907</v>
      </c>
      <c r="E176" t="s">
        <v>923</v>
      </c>
      <c r="F176" t="s">
        <v>88</v>
      </c>
      <c r="G176" t="s">
        <v>593</v>
      </c>
      <c r="H176">
        <v>33866</v>
      </c>
      <c r="I176" s="96"/>
      <c r="J176" s="83">
        <v>2027</v>
      </c>
      <c r="K176" s="83" t="s">
        <v>500</v>
      </c>
      <c r="L176" s="83" t="s">
        <v>983</v>
      </c>
      <c r="M176" s="83" t="s">
        <v>907</v>
      </c>
      <c r="N176" s="83" t="s">
        <v>923</v>
      </c>
      <c r="O176" s="49" t="s">
        <v>88</v>
      </c>
      <c r="P176" s="49" t="s">
        <v>593</v>
      </c>
      <c r="Q176" s="49">
        <v>31475</v>
      </c>
    </row>
    <row r="177" spans="1:17" x14ac:dyDescent="0.35">
      <c r="A177">
        <v>2026</v>
      </c>
      <c r="B177" t="s">
        <v>500</v>
      </c>
      <c r="C177" t="s">
        <v>501</v>
      </c>
      <c r="D177" t="s">
        <v>907</v>
      </c>
      <c r="E177" t="s">
        <v>923</v>
      </c>
      <c r="F177" t="s">
        <v>183</v>
      </c>
      <c r="G177" t="s">
        <v>648</v>
      </c>
      <c r="H177">
        <v>13027</v>
      </c>
      <c r="I177" s="96"/>
      <c r="J177" s="83">
        <v>2027</v>
      </c>
      <c r="K177" s="83" t="s">
        <v>500</v>
      </c>
      <c r="L177" s="83" t="s">
        <v>983</v>
      </c>
      <c r="M177" s="83" t="s">
        <v>907</v>
      </c>
      <c r="N177" s="83" t="s">
        <v>923</v>
      </c>
      <c r="O177" s="49" t="s">
        <v>183</v>
      </c>
      <c r="P177" s="49" t="s">
        <v>648</v>
      </c>
      <c r="Q177" s="49">
        <v>14604</v>
      </c>
    </row>
    <row r="178" spans="1:17" x14ac:dyDescent="0.35">
      <c r="A178">
        <v>2026</v>
      </c>
      <c r="B178" t="s">
        <v>500</v>
      </c>
      <c r="C178" t="s">
        <v>501</v>
      </c>
      <c r="D178" t="s">
        <v>907</v>
      </c>
      <c r="E178" t="s">
        <v>923</v>
      </c>
      <c r="F178" t="s">
        <v>379</v>
      </c>
      <c r="G178" t="s">
        <v>806</v>
      </c>
      <c r="H178">
        <v>12851</v>
      </c>
      <c r="I178" s="96"/>
      <c r="J178" s="83">
        <v>2027</v>
      </c>
      <c r="K178" s="83" t="s">
        <v>500</v>
      </c>
      <c r="L178" s="83" t="s">
        <v>983</v>
      </c>
      <c r="M178" s="83" t="s">
        <v>907</v>
      </c>
      <c r="N178" s="83" t="s">
        <v>923</v>
      </c>
      <c r="O178" s="49" t="s">
        <v>379</v>
      </c>
      <c r="P178" s="49" t="s">
        <v>806</v>
      </c>
      <c r="Q178" s="49">
        <v>12302</v>
      </c>
    </row>
    <row r="179" spans="1:17" x14ac:dyDescent="0.35">
      <c r="A179">
        <v>2026</v>
      </c>
      <c r="B179" t="s">
        <v>500</v>
      </c>
      <c r="C179" t="s">
        <v>501</v>
      </c>
      <c r="D179" t="s">
        <v>907</v>
      </c>
      <c r="E179" t="s">
        <v>923</v>
      </c>
      <c r="F179" t="s">
        <v>357</v>
      </c>
      <c r="G179" t="s">
        <v>792</v>
      </c>
      <c r="H179">
        <v>155855</v>
      </c>
      <c r="I179" s="96"/>
      <c r="J179" s="83">
        <v>2027</v>
      </c>
      <c r="K179" s="83" t="s">
        <v>500</v>
      </c>
      <c r="L179" s="83" t="s">
        <v>983</v>
      </c>
      <c r="M179" s="83" t="s">
        <v>907</v>
      </c>
      <c r="N179" s="83" t="s">
        <v>923</v>
      </c>
      <c r="O179" s="49" t="s">
        <v>357</v>
      </c>
      <c r="P179" s="49" t="s">
        <v>792</v>
      </c>
      <c r="Q179" s="49">
        <v>160625</v>
      </c>
    </row>
    <row r="180" spans="1:17" x14ac:dyDescent="0.35">
      <c r="A180">
        <v>2026</v>
      </c>
      <c r="B180" t="s">
        <v>500</v>
      </c>
      <c r="C180" t="s">
        <v>501</v>
      </c>
      <c r="D180" t="s">
        <v>210</v>
      </c>
      <c r="E180" t="s">
        <v>472</v>
      </c>
      <c r="F180" t="s">
        <v>210</v>
      </c>
      <c r="G180" t="s">
        <v>472</v>
      </c>
      <c r="H180">
        <v>284847</v>
      </c>
      <c r="I180" s="96"/>
      <c r="J180" s="83">
        <v>2027</v>
      </c>
      <c r="K180" s="83" t="s">
        <v>500</v>
      </c>
      <c r="L180" s="83" t="s">
        <v>983</v>
      </c>
      <c r="M180" s="83" t="s">
        <v>210</v>
      </c>
      <c r="N180" s="83" t="s">
        <v>472</v>
      </c>
      <c r="O180" s="49" t="s">
        <v>210</v>
      </c>
      <c r="P180" s="49" t="s">
        <v>472</v>
      </c>
      <c r="Q180" s="49">
        <v>284686</v>
      </c>
    </row>
    <row r="181" spans="1:17" x14ac:dyDescent="0.35">
      <c r="A181">
        <v>2026</v>
      </c>
      <c r="B181" t="s">
        <v>500</v>
      </c>
      <c r="C181" t="s">
        <v>501</v>
      </c>
      <c r="D181" t="s">
        <v>908</v>
      </c>
      <c r="E181" t="s">
        <v>882</v>
      </c>
      <c r="F181" t="s">
        <v>126</v>
      </c>
      <c r="G181" t="s">
        <v>611</v>
      </c>
      <c r="H181">
        <v>70182</v>
      </c>
      <c r="I181" s="96"/>
      <c r="J181" s="83">
        <v>2027</v>
      </c>
      <c r="K181" s="83" t="s">
        <v>500</v>
      </c>
      <c r="L181" s="83" t="s">
        <v>983</v>
      </c>
      <c r="M181" s="83" t="s">
        <v>908</v>
      </c>
      <c r="N181" s="83" t="s">
        <v>882</v>
      </c>
      <c r="O181" s="49" t="s">
        <v>126</v>
      </c>
      <c r="P181" s="49" t="s">
        <v>611</v>
      </c>
      <c r="Q181" s="49">
        <v>71465</v>
      </c>
    </row>
    <row r="182" spans="1:17" x14ac:dyDescent="0.35">
      <c r="A182">
        <v>2026</v>
      </c>
      <c r="B182" t="s">
        <v>500</v>
      </c>
      <c r="C182" t="s">
        <v>501</v>
      </c>
      <c r="D182" t="s">
        <v>908</v>
      </c>
      <c r="E182" t="s">
        <v>882</v>
      </c>
      <c r="F182" t="s">
        <v>120</v>
      </c>
      <c r="G182" t="s">
        <v>607</v>
      </c>
      <c r="H182">
        <v>48991</v>
      </c>
      <c r="I182" s="96"/>
      <c r="J182" s="83">
        <v>2027</v>
      </c>
      <c r="K182" s="83" t="s">
        <v>500</v>
      </c>
      <c r="L182" s="83" t="s">
        <v>983</v>
      </c>
      <c r="M182" s="83" t="s">
        <v>908</v>
      </c>
      <c r="N182" s="83" t="s">
        <v>882</v>
      </c>
      <c r="O182" s="49" t="s">
        <v>120</v>
      </c>
      <c r="P182" s="49" t="s">
        <v>607</v>
      </c>
      <c r="Q182" s="49">
        <v>49308</v>
      </c>
    </row>
    <row r="183" spans="1:17" x14ac:dyDescent="0.35">
      <c r="A183">
        <v>2026</v>
      </c>
      <c r="B183" t="s">
        <v>500</v>
      </c>
      <c r="C183" t="s">
        <v>501</v>
      </c>
      <c r="D183" t="s">
        <v>908</v>
      </c>
      <c r="E183" t="s">
        <v>882</v>
      </c>
      <c r="F183" t="s">
        <v>393</v>
      </c>
      <c r="G183" t="s">
        <v>818</v>
      </c>
      <c r="H183">
        <v>82155</v>
      </c>
      <c r="I183" s="96"/>
      <c r="J183" s="83">
        <v>2027</v>
      </c>
      <c r="K183" s="83" t="s">
        <v>500</v>
      </c>
      <c r="L183" s="83" t="s">
        <v>983</v>
      </c>
      <c r="M183" s="83" t="s">
        <v>908</v>
      </c>
      <c r="N183" s="83" t="s">
        <v>882</v>
      </c>
      <c r="O183" s="49" t="s">
        <v>393</v>
      </c>
      <c r="P183" s="49" t="s">
        <v>818</v>
      </c>
      <c r="Q183" s="49">
        <v>81301</v>
      </c>
    </row>
    <row r="184" spans="1:17" x14ac:dyDescent="0.35">
      <c r="A184">
        <v>2026</v>
      </c>
      <c r="B184" t="s">
        <v>500</v>
      </c>
      <c r="C184" t="s">
        <v>501</v>
      </c>
      <c r="D184" t="s">
        <v>908</v>
      </c>
      <c r="E184" t="s">
        <v>882</v>
      </c>
      <c r="F184" t="s">
        <v>114</v>
      </c>
      <c r="G184" t="s">
        <v>564</v>
      </c>
      <c r="H184">
        <v>4004</v>
      </c>
      <c r="I184" s="96"/>
      <c r="J184" s="83">
        <v>2027</v>
      </c>
      <c r="K184" s="83" t="s">
        <v>500</v>
      </c>
      <c r="L184" s="83" t="s">
        <v>983</v>
      </c>
      <c r="M184" s="83" t="s">
        <v>908</v>
      </c>
      <c r="N184" s="83" t="s">
        <v>882</v>
      </c>
      <c r="O184" s="49" t="s">
        <v>114</v>
      </c>
      <c r="P184" s="49" t="s">
        <v>564</v>
      </c>
      <c r="Q184" s="49">
        <v>5208</v>
      </c>
    </row>
    <row r="185" spans="1:17" x14ac:dyDescent="0.35">
      <c r="A185">
        <v>2026</v>
      </c>
      <c r="B185" t="s">
        <v>500</v>
      </c>
      <c r="C185" t="s">
        <v>501</v>
      </c>
      <c r="D185" t="s">
        <v>908</v>
      </c>
      <c r="E185" t="s">
        <v>882</v>
      </c>
      <c r="F185" t="s">
        <v>189</v>
      </c>
      <c r="G185" t="s">
        <v>654</v>
      </c>
      <c r="H185">
        <v>99143</v>
      </c>
      <c r="I185" s="96"/>
      <c r="J185" s="83">
        <v>2027</v>
      </c>
      <c r="K185" s="83" t="s">
        <v>500</v>
      </c>
      <c r="L185" s="83" t="s">
        <v>983</v>
      </c>
      <c r="M185" s="83" t="s">
        <v>908</v>
      </c>
      <c r="N185" s="83" t="s">
        <v>882</v>
      </c>
      <c r="O185" s="49" t="s">
        <v>189</v>
      </c>
      <c r="P185" s="49" t="s">
        <v>654</v>
      </c>
      <c r="Q185" s="49">
        <v>101240</v>
      </c>
    </row>
    <row r="186" spans="1:17" x14ac:dyDescent="0.35">
      <c r="A186">
        <v>2026</v>
      </c>
      <c r="B186" t="s">
        <v>500</v>
      </c>
      <c r="C186" t="s">
        <v>501</v>
      </c>
      <c r="D186" t="s">
        <v>908</v>
      </c>
      <c r="E186" t="s">
        <v>882</v>
      </c>
      <c r="F186" t="s">
        <v>119</v>
      </c>
      <c r="G186" t="s">
        <v>606</v>
      </c>
      <c r="H186">
        <v>39912</v>
      </c>
      <c r="I186" s="96"/>
      <c r="J186" s="83">
        <v>2027</v>
      </c>
      <c r="K186" s="83" t="s">
        <v>500</v>
      </c>
      <c r="L186" s="83" t="s">
        <v>983</v>
      </c>
      <c r="M186" s="83" t="s">
        <v>908</v>
      </c>
      <c r="N186" s="83" t="s">
        <v>882</v>
      </c>
      <c r="O186" s="49" t="s">
        <v>119</v>
      </c>
      <c r="P186" s="49" t="s">
        <v>606</v>
      </c>
      <c r="Q186" s="49">
        <v>39463</v>
      </c>
    </row>
    <row r="187" spans="1:17" x14ac:dyDescent="0.35">
      <c r="A187">
        <v>2026</v>
      </c>
      <c r="B187" t="s">
        <v>500</v>
      </c>
      <c r="C187" t="s">
        <v>501</v>
      </c>
      <c r="D187" t="s">
        <v>908</v>
      </c>
      <c r="E187" t="s">
        <v>882</v>
      </c>
      <c r="F187" t="s">
        <v>188</v>
      </c>
      <c r="G187" t="s">
        <v>653</v>
      </c>
      <c r="H187">
        <v>22199</v>
      </c>
      <c r="I187" s="96"/>
      <c r="J187" s="83">
        <v>2027</v>
      </c>
      <c r="K187" s="83" t="s">
        <v>500</v>
      </c>
      <c r="L187" s="83" t="s">
        <v>983</v>
      </c>
      <c r="M187" s="83" t="s">
        <v>908</v>
      </c>
      <c r="N187" s="83" t="s">
        <v>882</v>
      </c>
      <c r="O187" s="49" t="s">
        <v>188</v>
      </c>
      <c r="P187" s="49" t="s">
        <v>653</v>
      </c>
      <c r="Q187" s="49">
        <v>19511</v>
      </c>
    </row>
    <row r="188" spans="1:17" x14ac:dyDescent="0.35">
      <c r="A188">
        <v>2026</v>
      </c>
      <c r="B188" t="s">
        <v>500</v>
      </c>
      <c r="C188" t="s">
        <v>501</v>
      </c>
      <c r="D188" t="s">
        <v>908</v>
      </c>
      <c r="E188" t="s">
        <v>882</v>
      </c>
      <c r="F188" t="s">
        <v>121</v>
      </c>
      <c r="G188" t="s">
        <v>608</v>
      </c>
      <c r="H188">
        <v>23283</v>
      </c>
      <c r="I188" s="96"/>
      <c r="J188" s="83">
        <v>2027</v>
      </c>
      <c r="K188" s="83" t="s">
        <v>500</v>
      </c>
      <c r="L188" s="83" t="s">
        <v>983</v>
      </c>
      <c r="M188" s="83" t="s">
        <v>908</v>
      </c>
      <c r="N188" s="83" t="s">
        <v>882</v>
      </c>
      <c r="O188" s="49" t="s">
        <v>121</v>
      </c>
      <c r="P188" s="49" t="s">
        <v>608</v>
      </c>
      <c r="Q188" s="49">
        <v>24738</v>
      </c>
    </row>
    <row r="189" spans="1:17" x14ac:dyDescent="0.35">
      <c r="A189">
        <v>2026</v>
      </c>
      <c r="B189" t="s">
        <v>500</v>
      </c>
      <c r="C189" t="s">
        <v>501</v>
      </c>
      <c r="D189" t="s">
        <v>908</v>
      </c>
      <c r="E189" t="s">
        <v>882</v>
      </c>
      <c r="F189" t="s">
        <v>124</v>
      </c>
      <c r="G189" t="s">
        <v>609</v>
      </c>
      <c r="H189">
        <v>2677</v>
      </c>
      <c r="I189" s="96"/>
      <c r="J189" s="83">
        <v>2027</v>
      </c>
      <c r="K189" s="83" t="s">
        <v>500</v>
      </c>
      <c r="L189" s="83" t="s">
        <v>983</v>
      </c>
      <c r="M189" s="83" t="s">
        <v>908</v>
      </c>
      <c r="N189" s="83" t="s">
        <v>882</v>
      </c>
      <c r="O189" s="49" t="s">
        <v>124</v>
      </c>
      <c r="P189" s="49" t="s">
        <v>609</v>
      </c>
      <c r="Q189" s="49">
        <v>2496</v>
      </c>
    </row>
    <row r="190" spans="1:17" x14ac:dyDescent="0.35">
      <c r="A190">
        <v>2026</v>
      </c>
      <c r="B190" t="s">
        <v>500</v>
      </c>
      <c r="C190" t="s">
        <v>501</v>
      </c>
      <c r="D190" t="s">
        <v>908</v>
      </c>
      <c r="E190" t="s">
        <v>882</v>
      </c>
      <c r="F190" t="s">
        <v>118</v>
      </c>
      <c r="G190" t="s">
        <v>605</v>
      </c>
      <c r="H190">
        <v>137999</v>
      </c>
      <c r="I190" s="96"/>
      <c r="J190" s="83">
        <v>2027</v>
      </c>
      <c r="K190" s="83" t="s">
        <v>500</v>
      </c>
      <c r="L190" s="83" t="s">
        <v>983</v>
      </c>
      <c r="M190" s="83" t="s">
        <v>908</v>
      </c>
      <c r="N190" s="83" t="s">
        <v>882</v>
      </c>
      <c r="O190" s="49" t="s">
        <v>118</v>
      </c>
      <c r="P190" s="49" t="s">
        <v>605</v>
      </c>
      <c r="Q190" s="49">
        <v>143662</v>
      </c>
    </row>
    <row r="191" spans="1:17" x14ac:dyDescent="0.35">
      <c r="A191">
        <v>2026</v>
      </c>
      <c r="B191" t="s">
        <v>500</v>
      </c>
      <c r="C191" t="s">
        <v>501</v>
      </c>
      <c r="D191" t="s">
        <v>908</v>
      </c>
      <c r="E191" t="s">
        <v>882</v>
      </c>
      <c r="F191" t="s">
        <v>117</v>
      </c>
      <c r="G191" t="s">
        <v>604</v>
      </c>
      <c r="H191">
        <v>3915</v>
      </c>
      <c r="I191" s="96"/>
      <c r="J191" s="83">
        <v>2027</v>
      </c>
      <c r="K191" s="83" t="s">
        <v>500</v>
      </c>
      <c r="L191" s="83" t="s">
        <v>983</v>
      </c>
      <c r="M191" s="83" t="s">
        <v>908</v>
      </c>
      <c r="N191" s="83" t="s">
        <v>882</v>
      </c>
      <c r="O191" s="49" t="s">
        <v>117</v>
      </c>
      <c r="P191" s="49" t="s">
        <v>604</v>
      </c>
      <c r="Q191" s="49">
        <v>4003</v>
      </c>
    </row>
    <row r="192" spans="1:17" x14ac:dyDescent="0.35">
      <c r="A192">
        <v>2026</v>
      </c>
      <c r="B192" t="s">
        <v>500</v>
      </c>
      <c r="C192" t="s">
        <v>501</v>
      </c>
      <c r="D192" t="s">
        <v>908</v>
      </c>
      <c r="E192" t="s">
        <v>882</v>
      </c>
      <c r="F192" t="s">
        <v>113</v>
      </c>
      <c r="G192" t="s">
        <v>603</v>
      </c>
      <c r="H192">
        <v>4969</v>
      </c>
      <c r="I192" s="96"/>
      <c r="J192" s="83">
        <v>2027</v>
      </c>
      <c r="K192" s="83" t="s">
        <v>500</v>
      </c>
      <c r="L192" s="83" t="s">
        <v>983</v>
      </c>
      <c r="M192" s="83" t="s">
        <v>908</v>
      </c>
      <c r="N192" s="83" t="s">
        <v>882</v>
      </c>
      <c r="O192" s="49" t="s">
        <v>113</v>
      </c>
      <c r="P192" s="49" t="s">
        <v>603</v>
      </c>
      <c r="Q192" s="49">
        <v>4767</v>
      </c>
    </row>
    <row r="193" spans="1:17" x14ac:dyDescent="0.35">
      <c r="A193">
        <v>2026</v>
      </c>
      <c r="B193" t="s">
        <v>500</v>
      </c>
      <c r="C193" t="s">
        <v>501</v>
      </c>
      <c r="D193" t="s">
        <v>908</v>
      </c>
      <c r="E193" t="s">
        <v>882</v>
      </c>
      <c r="F193" t="s">
        <v>125</v>
      </c>
      <c r="G193" t="s">
        <v>610</v>
      </c>
      <c r="H193">
        <v>69902</v>
      </c>
      <c r="I193" s="96"/>
      <c r="J193" s="83">
        <v>2027</v>
      </c>
      <c r="K193" s="83" t="s">
        <v>500</v>
      </c>
      <c r="L193" s="83" t="s">
        <v>983</v>
      </c>
      <c r="M193" s="83" t="s">
        <v>908</v>
      </c>
      <c r="N193" s="83" t="s">
        <v>882</v>
      </c>
      <c r="O193" s="49" t="s">
        <v>125</v>
      </c>
      <c r="P193" s="49" t="s">
        <v>610</v>
      </c>
      <c r="Q193" s="49">
        <v>66187</v>
      </c>
    </row>
    <row r="194" spans="1:17" x14ac:dyDescent="0.35">
      <c r="A194">
        <v>2026</v>
      </c>
      <c r="B194" t="s">
        <v>500</v>
      </c>
      <c r="C194" t="s">
        <v>501</v>
      </c>
      <c r="D194" t="s">
        <v>908</v>
      </c>
      <c r="E194" t="s">
        <v>882</v>
      </c>
      <c r="F194" t="s">
        <v>111</v>
      </c>
      <c r="G194" t="s">
        <v>601</v>
      </c>
      <c r="H194">
        <v>9842</v>
      </c>
      <c r="I194" s="96"/>
      <c r="J194" s="83">
        <v>2027</v>
      </c>
      <c r="K194" s="83" t="s">
        <v>500</v>
      </c>
      <c r="L194" s="83" t="s">
        <v>983</v>
      </c>
      <c r="M194" s="83" t="s">
        <v>908</v>
      </c>
      <c r="N194" s="83" t="s">
        <v>882</v>
      </c>
      <c r="O194" s="49" t="s">
        <v>111</v>
      </c>
      <c r="P194" s="49" t="s">
        <v>601</v>
      </c>
      <c r="Q194" s="49">
        <v>12224</v>
      </c>
    </row>
    <row r="195" spans="1:17" x14ac:dyDescent="0.35">
      <c r="A195">
        <v>2026</v>
      </c>
      <c r="B195" t="s">
        <v>500</v>
      </c>
      <c r="C195" t="s">
        <v>501</v>
      </c>
      <c r="D195" t="s">
        <v>908</v>
      </c>
      <c r="E195" t="s">
        <v>882</v>
      </c>
      <c r="F195" t="s">
        <v>112</v>
      </c>
      <c r="G195" t="s">
        <v>602</v>
      </c>
      <c r="H195">
        <v>1992</v>
      </c>
      <c r="I195" s="96"/>
      <c r="J195" s="83">
        <v>2027</v>
      </c>
      <c r="K195" s="83" t="s">
        <v>500</v>
      </c>
      <c r="L195" s="83" t="s">
        <v>983</v>
      </c>
      <c r="M195" s="83" t="s">
        <v>908</v>
      </c>
      <c r="N195" s="83" t="s">
        <v>882</v>
      </c>
      <c r="O195" s="49" t="s">
        <v>112</v>
      </c>
      <c r="P195" s="49" t="s">
        <v>602</v>
      </c>
      <c r="Q195" s="49">
        <v>1885</v>
      </c>
    </row>
    <row r="196" spans="1:17" x14ac:dyDescent="0.35">
      <c r="A196">
        <v>2026</v>
      </c>
      <c r="B196" t="s">
        <v>500</v>
      </c>
      <c r="C196" t="s">
        <v>501</v>
      </c>
      <c r="D196" t="s">
        <v>328</v>
      </c>
      <c r="E196" t="s">
        <v>487</v>
      </c>
      <c r="F196" t="s">
        <v>328</v>
      </c>
      <c r="G196" t="s">
        <v>487</v>
      </c>
      <c r="H196">
        <v>204213</v>
      </c>
      <c r="I196" s="96"/>
      <c r="J196" s="83">
        <v>2027</v>
      </c>
      <c r="K196" s="83" t="s">
        <v>500</v>
      </c>
      <c r="L196" s="83" t="s">
        <v>983</v>
      </c>
      <c r="M196" s="83" t="s">
        <v>328</v>
      </c>
      <c r="N196" s="83" t="s">
        <v>487</v>
      </c>
      <c r="O196" s="49" t="s">
        <v>328</v>
      </c>
      <c r="P196" s="49" t="s">
        <v>487</v>
      </c>
      <c r="Q196" s="49">
        <v>202067</v>
      </c>
    </row>
    <row r="197" spans="1:17" x14ac:dyDescent="0.35">
      <c r="A197">
        <v>2026</v>
      </c>
      <c r="B197" t="s">
        <v>500</v>
      </c>
      <c r="C197" t="s">
        <v>501</v>
      </c>
      <c r="D197" t="s">
        <v>63</v>
      </c>
      <c r="E197" t="s">
        <v>431</v>
      </c>
      <c r="F197" t="s">
        <v>64</v>
      </c>
      <c r="G197" t="s">
        <v>432</v>
      </c>
      <c r="H197">
        <v>81344</v>
      </c>
      <c r="I197" s="96"/>
      <c r="J197" s="83">
        <v>2027</v>
      </c>
      <c r="K197" s="83" t="s">
        <v>500</v>
      </c>
      <c r="L197" s="83" t="s">
        <v>983</v>
      </c>
      <c r="M197" s="83" t="s">
        <v>63</v>
      </c>
      <c r="N197" s="83" t="s">
        <v>431</v>
      </c>
      <c r="O197" s="49" t="s">
        <v>64</v>
      </c>
      <c r="P197" s="49" t="s">
        <v>432</v>
      </c>
      <c r="Q197" s="49">
        <v>79142</v>
      </c>
    </row>
    <row r="198" spans="1:17" x14ac:dyDescent="0.35">
      <c r="A198">
        <v>2026</v>
      </c>
      <c r="B198" t="s">
        <v>500</v>
      </c>
      <c r="C198" t="s">
        <v>501</v>
      </c>
      <c r="D198" t="s">
        <v>63</v>
      </c>
      <c r="E198" t="s">
        <v>431</v>
      </c>
      <c r="F198" t="s">
        <v>63</v>
      </c>
      <c r="G198" t="s">
        <v>431</v>
      </c>
      <c r="H198">
        <v>221707</v>
      </c>
      <c r="I198" s="96"/>
      <c r="J198" s="83">
        <v>2027</v>
      </c>
      <c r="K198" s="83" t="s">
        <v>500</v>
      </c>
      <c r="L198" s="83" t="s">
        <v>983</v>
      </c>
      <c r="M198" s="83" t="s">
        <v>63</v>
      </c>
      <c r="N198" s="83" t="s">
        <v>431</v>
      </c>
      <c r="O198" s="49" t="s">
        <v>63</v>
      </c>
      <c r="P198" s="49" t="s">
        <v>431</v>
      </c>
      <c r="Q198" s="49">
        <v>222050</v>
      </c>
    </row>
    <row r="199" spans="1:17" x14ac:dyDescent="0.35">
      <c r="A199">
        <v>2026</v>
      </c>
      <c r="B199" t="s">
        <v>500</v>
      </c>
      <c r="C199" t="s">
        <v>501</v>
      </c>
      <c r="D199" t="s">
        <v>909</v>
      </c>
      <c r="E199" t="s">
        <v>883</v>
      </c>
      <c r="F199" t="s">
        <v>184</v>
      </c>
      <c r="G199" t="s">
        <v>649</v>
      </c>
      <c r="H199">
        <v>6267</v>
      </c>
      <c r="I199" s="96"/>
      <c r="J199" s="83">
        <v>2027</v>
      </c>
      <c r="K199" s="83" t="s">
        <v>500</v>
      </c>
      <c r="L199" s="83" t="s">
        <v>983</v>
      </c>
      <c r="M199" s="83" t="s">
        <v>909</v>
      </c>
      <c r="N199" s="83" t="s">
        <v>883</v>
      </c>
      <c r="O199" s="49" t="s">
        <v>184</v>
      </c>
      <c r="P199" s="49" t="s">
        <v>649</v>
      </c>
      <c r="Q199" s="49">
        <v>6479</v>
      </c>
    </row>
    <row r="200" spans="1:17" x14ac:dyDescent="0.35">
      <c r="A200">
        <v>2026</v>
      </c>
      <c r="B200" t="s">
        <v>500</v>
      </c>
      <c r="C200" t="s">
        <v>501</v>
      </c>
      <c r="D200" t="s">
        <v>909</v>
      </c>
      <c r="E200" t="s">
        <v>883</v>
      </c>
      <c r="F200" t="s">
        <v>69</v>
      </c>
      <c r="G200" t="s">
        <v>574</v>
      </c>
      <c r="H200">
        <v>220258</v>
      </c>
      <c r="I200" s="96"/>
      <c r="J200" s="83">
        <v>2027</v>
      </c>
      <c r="K200" s="83" t="s">
        <v>500</v>
      </c>
      <c r="L200" s="83" t="s">
        <v>983</v>
      </c>
      <c r="M200" s="83" t="s">
        <v>909</v>
      </c>
      <c r="N200" s="83" t="s">
        <v>883</v>
      </c>
      <c r="O200" s="49" t="s">
        <v>69</v>
      </c>
      <c r="P200" s="49" t="s">
        <v>574</v>
      </c>
      <c r="Q200" s="49">
        <v>213957</v>
      </c>
    </row>
    <row r="201" spans="1:17" x14ac:dyDescent="0.35">
      <c r="A201">
        <v>2026</v>
      </c>
      <c r="B201" t="s">
        <v>500</v>
      </c>
      <c r="C201" t="s">
        <v>501</v>
      </c>
      <c r="D201" t="s">
        <v>909</v>
      </c>
      <c r="E201" t="s">
        <v>883</v>
      </c>
      <c r="F201" t="s">
        <v>70</v>
      </c>
      <c r="G201" t="s">
        <v>575</v>
      </c>
      <c r="H201">
        <v>76192</v>
      </c>
      <c r="I201" s="96"/>
      <c r="J201" s="83">
        <v>2027</v>
      </c>
      <c r="K201" s="83" t="s">
        <v>500</v>
      </c>
      <c r="L201" s="83" t="s">
        <v>983</v>
      </c>
      <c r="M201" s="83" t="s">
        <v>909</v>
      </c>
      <c r="N201" s="83" t="s">
        <v>883</v>
      </c>
      <c r="O201" s="49" t="s">
        <v>70</v>
      </c>
      <c r="P201" s="49" t="s">
        <v>575</v>
      </c>
      <c r="Q201" s="49">
        <v>80129</v>
      </c>
    </row>
    <row r="202" spans="1:17" x14ac:dyDescent="0.35">
      <c r="A202">
        <v>2026</v>
      </c>
      <c r="B202" t="s">
        <v>500</v>
      </c>
      <c r="C202" t="s">
        <v>501</v>
      </c>
      <c r="D202" t="s">
        <v>909</v>
      </c>
      <c r="E202" t="s">
        <v>883</v>
      </c>
      <c r="F202" t="s">
        <v>241</v>
      </c>
      <c r="G202" t="s">
        <v>699</v>
      </c>
      <c r="H202">
        <v>7097</v>
      </c>
      <c r="I202" s="96"/>
      <c r="J202" s="83">
        <v>2027</v>
      </c>
      <c r="K202" s="83" t="s">
        <v>500</v>
      </c>
      <c r="L202" s="83" t="s">
        <v>983</v>
      </c>
      <c r="M202" s="83" t="s">
        <v>909</v>
      </c>
      <c r="N202" s="83" t="s">
        <v>883</v>
      </c>
      <c r="O202" s="49" t="s">
        <v>241</v>
      </c>
      <c r="P202" s="49" t="s">
        <v>699</v>
      </c>
      <c r="Q202" s="49">
        <v>6751</v>
      </c>
    </row>
    <row r="203" spans="1:17" x14ac:dyDescent="0.35">
      <c r="A203">
        <v>2026</v>
      </c>
      <c r="B203" t="s">
        <v>500</v>
      </c>
      <c r="C203" t="s">
        <v>501</v>
      </c>
      <c r="D203" t="s">
        <v>909</v>
      </c>
      <c r="E203" t="s">
        <v>883</v>
      </c>
      <c r="F203" t="s">
        <v>2</v>
      </c>
      <c r="G203" t="s">
        <v>510</v>
      </c>
      <c r="H203">
        <v>202240</v>
      </c>
      <c r="I203" s="96"/>
      <c r="J203" s="83">
        <v>2027</v>
      </c>
      <c r="K203" s="83" t="s">
        <v>500</v>
      </c>
      <c r="L203" s="83" t="s">
        <v>983</v>
      </c>
      <c r="M203" s="83" t="s">
        <v>909</v>
      </c>
      <c r="N203" s="83" t="s">
        <v>883</v>
      </c>
      <c r="O203" s="49" t="s">
        <v>2</v>
      </c>
      <c r="P203" s="49" t="s">
        <v>510</v>
      </c>
      <c r="Q203" s="49">
        <v>208516</v>
      </c>
    </row>
    <row r="204" spans="1:17" x14ac:dyDescent="0.35">
      <c r="A204">
        <v>2026</v>
      </c>
      <c r="B204" t="s">
        <v>500</v>
      </c>
      <c r="C204" t="s">
        <v>501</v>
      </c>
      <c r="D204" t="s">
        <v>909</v>
      </c>
      <c r="E204" t="s">
        <v>883</v>
      </c>
      <c r="F204" t="s">
        <v>294</v>
      </c>
      <c r="G204" t="s">
        <v>573</v>
      </c>
      <c r="H204">
        <v>3667</v>
      </c>
      <c r="I204" s="96"/>
      <c r="J204" s="83">
        <v>2027</v>
      </c>
      <c r="K204" s="83" t="s">
        <v>500</v>
      </c>
      <c r="L204" s="83" t="s">
        <v>983</v>
      </c>
      <c r="M204" s="83" t="s">
        <v>909</v>
      </c>
      <c r="N204" s="83" t="s">
        <v>883</v>
      </c>
      <c r="O204" s="49" t="s">
        <v>294</v>
      </c>
      <c r="P204" s="49" t="s">
        <v>573</v>
      </c>
      <c r="Q204" s="49">
        <v>4576</v>
      </c>
    </row>
    <row r="205" spans="1:17" x14ac:dyDescent="0.35">
      <c r="A205">
        <v>2026</v>
      </c>
      <c r="B205" t="s">
        <v>500</v>
      </c>
      <c r="C205" t="s">
        <v>501</v>
      </c>
      <c r="D205" t="s">
        <v>909</v>
      </c>
      <c r="E205" t="s">
        <v>883</v>
      </c>
      <c r="F205" t="s">
        <v>142</v>
      </c>
      <c r="G205" t="s">
        <v>624</v>
      </c>
      <c r="H205">
        <v>46019</v>
      </c>
      <c r="I205" s="96"/>
      <c r="J205" s="83">
        <v>2027</v>
      </c>
      <c r="K205" s="83" t="s">
        <v>500</v>
      </c>
      <c r="L205" s="83" t="s">
        <v>983</v>
      </c>
      <c r="M205" s="83" t="s">
        <v>909</v>
      </c>
      <c r="N205" s="83" t="s">
        <v>883</v>
      </c>
      <c r="O205" s="49" t="s">
        <v>142</v>
      </c>
      <c r="P205" s="49" t="s">
        <v>624</v>
      </c>
      <c r="Q205" s="49">
        <v>42831</v>
      </c>
    </row>
    <row r="206" spans="1:17" x14ac:dyDescent="0.35">
      <c r="A206">
        <v>2026</v>
      </c>
      <c r="B206" t="s">
        <v>500</v>
      </c>
      <c r="C206" t="s">
        <v>501</v>
      </c>
      <c r="D206" t="s">
        <v>909</v>
      </c>
      <c r="E206" t="s">
        <v>883</v>
      </c>
      <c r="F206" t="s">
        <v>143</v>
      </c>
      <c r="G206" t="s">
        <v>625</v>
      </c>
      <c r="H206">
        <v>13025</v>
      </c>
      <c r="I206" s="96"/>
      <c r="J206" s="83">
        <v>2027</v>
      </c>
      <c r="K206" s="83" t="s">
        <v>500</v>
      </c>
      <c r="L206" s="83" t="s">
        <v>983</v>
      </c>
      <c r="M206" s="83" t="s">
        <v>909</v>
      </c>
      <c r="N206" s="83" t="s">
        <v>883</v>
      </c>
      <c r="O206" s="49" t="s">
        <v>143</v>
      </c>
      <c r="P206" s="49" t="s">
        <v>625</v>
      </c>
      <c r="Q206" s="49">
        <v>14024</v>
      </c>
    </row>
    <row r="207" spans="1:17" x14ac:dyDescent="0.35">
      <c r="A207">
        <v>2026</v>
      </c>
      <c r="B207" t="s">
        <v>500</v>
      </c>
      <c r="C207" t="s">
        <v>501</v>
      </c>
      <c r="D207" t="s">
        <v>909</v>
      </c>
      <c r="E207" t="s">
        <v>883</v>
      </c>
      <c r="F207" t="s">
        <v>240</v>
      </c>
      <c r="G207" t="s">
        <v>698</v>
      </c>
      <c r="H207">
        <v>5586</v>
      </c>
      <c r="I207" s="96"/>
      <c r="J207" s="83">
        <v>2027</v>
      </c>
      <c r="K207" s="83" t="s">
        <v>500</v>
      </c>
      <c r="L207" s="83" t="s">
        <v>983</v>
      </c>
      <c r="M207" s="83" t="s">
        <v>909</v>
      </c>
      <c r="N207" s="83" t="s">
        <v>883</v>
      </c>
      <c r="O207" s="49" t="s">
        <v>240</v>
      </c>
      <c r="P207" s="49" t="s">
        <v>698</v>
      </c>
      <c r="Q207" s="49">
        <v>6881</v>
      </c>
    </row>
    <row r="208" spans="1:17" x14ac:dyDescent="0.35">
      <c r="A208">
        <v>2026</v>
      </c>
      <c r="B208" t="s">
        <v>500</v>
      </c>
      <c r="C208" t="s">
        <v>501</v>
      </c>
      <c r="D208" t="s">
        <v>909</v>
      </c>
      <c r="E208" t="s">
        <v>883</v>
      </c>
      <c r="F208" t="s">
        <v>239</v>
      </c>
      <c r="G208" t="s">
        <v>697</v>
      </c>
      <c r="H208">
        <v>7989</v>
      </c>
      <c r="I208" s="96"/>
      <c r="J208" s="83">
        <v>2027</v>
      </c>
      <c r="K208" s="83" t="s">
        <v>500</v>
      </c>
      <c r="L208" s="83" t="s">
        <v>983</v>
      </c>
      <c r="M208" s="83" t="s">
        <v>909</v>
      </c>
      <c r="N208" s="83" t="s">
        <v>883</v>
      </c>
      <c r="O208" s="49" t="s">
        <v>239</v>
      </c>
      <c r="P208" s="49" t="s">
        <v>697</v>
      </c>
      <c r="Q208" s="49">
        <v>9166</v>
      </c>
    </row>
    <row r="209" spans="1:17" x14ac:dyDescent="0.35">
      <c r="A209">
        <v>2026</v>
      </c>
      <c r="B209" t="s">
        <v>500</v>
      </c>
      <c r="C209" t="s">
        <v>501</v>
      </c>
      <c r="D209" t="s">
        <v>909</v>
      </c>
      <c r="E209" t="s">
        <v>883</v>
      </c>
      <c r="F209" s="100" t="s">
        <v>1</v>
      </c>
      <c r="G209" t="s">
        <v>509</v>
      </c>
      <c r="H209">
        <v>5846</v>
      </c>
      <c r="I209" s="96"/>
      <c r="J209" s="83">
        <v>2027</v>
      </c>
      <c r="K209" s="83" t="s">
        <v>500</v>
      </c>
      <c r="L209" s="83" t="s">
        <v>983</v>
      </c>
      <c r="M209" s="83" t="s">
        <v>909</v>
      </c>
      <c r="N209" s="83" t="s">
        <v>883</v>
      </c>
      <c r="O209" s="100" t="s">
        <v>1</v>
      </c>
      <c r="P209" s="49" t="s">
        <v>509</v>
      </c>
      <c r="Q209" s="49">
        <v>5676</v>
      </c>
    </row>
    <row r="210" spans="1:17" x14ac:dyDescent="0.35">
      <c r="A210">
        <v>2026</v>
      </c>
      <c r="B210" t="s">
        <v>500</v>
      </c>
      <c r="C210" t="s">
        <v>501</v>
      </c>
      <c r="D210" t="s">
        <v>909</v>
      </c>
      <c r="E210" t="s">
        <v>883</v>
      </c>
      <c r="F210" t="s">
        <v>141</v>
      </c>
      <c r="G210" t="s">
        <v>623</v>
      </c>
      <c r="H210">
        <v>7305</v>
      </c>
      <c r="I210" s="96"/>
      <c r="J210" s="83">
        <v>2027</v>
      </c>
      <c r="K210" s="83" t="s">
        <v>500</v>
      </c>
      <c r="L210" s="83" t="s">
        <v>983</v>
      </c>
      <c r="M210" s="83" t="s">
        <v>909</v>
      </c>
      <c r="N210" s="83" t="s">
        <v>883</v>
      </c>
      <c r="O210" s="49" t="s">
        <v>141</v>
      </c>
      <c r="P210" s="49" t="s">
        <v>623</v>
      </c>
      <c r="Q210" s="49">
        <v>6167</v>
      </c>
    </row>
    <row r="211" spans="1:17" x14ac:dyDescent="0.35">
      <c r="A211">
        <v>2026</v>
      </c>
      <c r="B211" t="s">
        <v>500</v>
      </c>
      <c r="C211" t="s">
        <v>501</v>
      </c>
      <c r="D211" t="s">
        <v>909</v>
      </c>
      <c r="E211" t="s">
        <v>883</v>
      </c>
      <c r="F211" t="s">
        <v>238</v>
      </c>
      <c r="G211" t="s">
        <v>696</v>
      </c>
      <c r="H211">
        <v>5625</v>
      </c>
      <c r="I211" s="96"/>
      <c r="J211" s="83">
        <v>2027</v>
      </c>
      <c r="K211" s="83" t="s">
        <v>500</v>
      </c>
      <c r="L211" s="83" t="s">
        <v>983</v>
      </c>
      <c r="M211" s="83" t="s">
        <v>909</v>
      </c>
      <c r="N211" s="83" t="s">
        <v>883</v>
      </c>
      <c r="O211" s="49" t="s">
        <v>238</v>
      </c>
      <c r="P211" s="49" t="s">
        <v>696</v>
      </c>
      <c r="Q211" s="49">
        <v>5557</v>
      </c>
    </row>
    <row r="212" spans="1:17" x14ac:dyDescent="0.35">
      <c r="A212">
        <v>2026</v>
      </c>
      <c r="B212" t="s">
        <v>500</v>
      </c>
      <c r="C212" t="s">
        <v>501</v>
      </c>
      <c r="D212" t="s">
        <v>909</v>
      </c>
      <c r="E212" t="s">
        <v>883</v>
      </c>
      <c r="F212" t="s">
        <v>8</v>
      </c>
      <c r="G212" t="s">
        <v>515</v>
      </c>
      <c r="H212">
        <v>1574</v>
      </c>
      <c r="I212" s="96"/>
      <c r="J212" s="83">
        <v>2027</v>
      </c>
      <c r="K212" s="83" t="s">
        <v>500</v>
      </c>
      <c r="L212" s="83" t="s">
        <v>983</v>
      </c>
      <c r="M212" s="83" t="s">
        <v>909</v>
      </c>
      <c r="N212" s="83" t="s">
        <v>883</v>
      </c>
      <c r="O212" s="49" t="s">
        <v>8</v>
      </c>
      <c r="P212" s="49" t="s">
        <v>515</v>
      </c>
      <c r="Q212" s="49">
        <v>2009</v>
      </c>
    </row>
    <row r="213" spans="1:17" x14ac:dyDescent="0.35">
      <c r="A213">
        <v>2026</v>
      </c>
      <c r="B213" t="s">
        <v>500</v>
      </c>
      <c r="C213" t="s">
        <v>501</v>
      </c>
      <c r="D213" t="s">
        <v>909</v>
      </c>
      <c r="E213" t="s">
        <v>883</v>
      </c>
      <c r="F213" t="s">
        <v>5</v>
      </c>
      <c r="G213" t="s">
        <v>512</v>
      </c>
      <c r="H213">
        <v>16597</v>
      </c>
      <c r="I213" s="96"/>
      <c r="J213" s="83">
        <v>2027</v>
      </c>
      <c r="K213" s="83" t="s">
        <v>500</v>
      </c>
      <c r="L213" s="83" t="s">
        <v>983</v>
      </c>
      <c r="M213" s="83" t="s">
        <v>909</v>
      </c>
      <c r="N213" s="83" t="s">
        <v>883</v>
      </c>
      <c r="O213" s="49" t="s">
        <v>5</v>
      </c>
      <c r="P213" s="49" t="s">
        <v>512</v>
      </c>
      <c r="Q213" s="49">
        <v>14676</v>
      </c>
    </row>
    <row r="214" spans="1:17" x14ac:dyDescent="0.35">
      <c r="A214">
        <v>2026</v>
      </c>
      <c r="B214" t="s">
        <v>500</v>
      </c>
      <c r="C214" t="s">
        <v>501</v>
      </c>
      <c r="D214" t="s">
        <v>909</v>
      </c>
      <c r="E214" t="s">
        <v>883</v>
      </c>
      <c r="F214" t="s">
        <v>377</v>
      </c>
      <c r="G214" t="s">
        <v>805</v>
      </c>
      <c r="H214">
        <v>46439</v>
      </c>
      <c r="I214" s="96"/>
      <c r="J214" s="83">
        <v>2027</v>
      </c>
      <c r="K214" s="83" t="s">
        <v>500</v>
      </c>
      <c r="L214" s="83" t="s">
        <v>983</v>
      </c>
      <c r="M214" s="83" t="s">
        <v>909</v>
      </c>
      <c r="N214" s="83" t="s">
        <v>883</v>
      </c>
      <c r="O214" s="49" t="s">
        <v>377</v>
      </c>
      <c r="P214" s="49" t="s">
        <v>805</v>
      </c>
      <c r="Q214" s="49">
        <v>44456</v>
      </c>
    </row>
    <row r="215" spans="1:17" x14ac:dyDescent="0.35">
      <c r="A215">
        <v>2026</v>
      </c>
      <c r="B215" t="s">
        <v>500</v>
      </c>
      <c r="C215" t="s">
        <v>501</v>
      </c>
      <c r="D215" t="s">
        <v>909</v>
      </c>
      <c r="E215" t="s">
        <v>883</v>
      </c>
      <c r="F215" t="s">
        <v>295</v>
      </c>
      <c r="G215" t="s">
        <v>737</v>
      </c>
      <c r="H215">
        <v>1037</v>
      </c>
      <c r="I215" s="96"/>
      <c r="J215" s="83">
        <v>2027</v>
      </c>
      <c r="K215" s="83" t="s">
        <v>500</v>
      </c>
      <c r="L215" s="83" t="s">
        <v>983</v>
      </c>
      <c r="M215" s="83" t="s">
        <v>909</v>
      </c>
      <c r="N215" s="83" t="s">
        <v>883</v>
      </c>
      <c r="O215" s="49" t="s">
        <v>295</v>
      </c>
      <c r="P215" s="49" t="s">
        <v>737</v>
      </c>
      <c r="Q215" s="49">
        <v>1037</v>
      </c>
    </row>
    <row r="216" spans="1:17" x14ac:dyDescent="0.35">
      <c r="A216">
        <v>2026</v>
      </c>
      <c r="B216" t="s">
        <v>500</v>
      </c>
      <c r="C216" t="s">
        <v>501</v>
      </c>
      <c r="D216" t="s">
        <v>909</v>
      </c>
      <c r="E216" t="s">
        <v>883</v>
      </c>
      <c r="F216" t="s">
        <v>237</v>
      </c>
      <c r="G216" t="s">
        <v>695</v>
      </c>
      <c r="H216">
        <v>7888</v>
      </c>
      <c r="I216" s="96"/>
      <c r="J216" s="83">
        <v>2027</v>
      </c>
      <c r="K216" s="83" t="s">
        <v>500</v>
      </c>
      <c r="L216" s="83" t="s">
        <v>983</v>
      </c>
      <c r="M216" s="83" t="s">
        <v>909</v>
      </c>
      <c r="N216" s="83" t="s">
        <v>883</v>
      </c>
      <c r="O216" s="49" t="s">
        <v>237</v>
      </c>
      <c r="P216" s="49" t="s">
        <v>695</v>
      </c>
      <c r="Q216" s="49">
        <v>7394</v>
      </c>
    </row>
    <row r="217" spans="1:17" x14ac:dyDescent="0.35">
      <c r="A217">
        <v>2026</v>
      </c>
      <c r="B217" t="s">
        <v>500</v>
      </c>
      <c r="C217" t="s">
        <v>501</v>
      </c>
      <c r="D217" t="s">
        <v>909</v>
      </c>
      <c r="E217" t="s">
        <v>883</v>
      </c>
      <c r="F217" t="s">
        <v>140</v>
      </c>
      <c r="G217" t="s">
        <v>622</v>
      </c>
      <c r="H217">
        <v>52581</v>
      </c>
      <c r="I217" s="96"/>
      <c r="J217" s="83">
        <v>2027</v>
      </c>
      <c r="K217" s="83" t="s">
        <v>500</v>
      </c>
      <c r="L217" s="83" t="s">
        <v>983</v>
      </c>
      <c r="M217" s="83" t="s">
        <v>909</v>
      </c>
      <c r="N217" s="83" t="s">
        <v>883</v>
      </c>
      <c r="O217" s="49" t="s">
        <v>140</v>
      </c>
      <c r="P217" s="49" t="s">
        <v>622</v>
      </c>
      <c r="Q217" s="49">
        <v>54649</v>
      </c>
    </row>
    <row r="218" spans="1:17" x14ac:dyDescent="0.35">
      <c r="A218">
        <v>2026</v>
      </c>
      <c r="B218" t="s">
        <v>500</v>
      </c>
      <c r="C218" t="s">
        <v>501</v>
      </c>
      <c r="D218" t="s">
        <v>909</v>
      </c>
      <c r="E218" t="s">
        <v>883</v>
      </c>
      <c r="F218" t="s">
        <v>7</v>
      </c>
      <c r="G218" t="s">
        <v>514</v>
      </c>
      <c r="H218">
        <v>2684</v>
      </c>
      <c r="I218" s="96"/>
      <c r="J218" s="83">
        <v>2027</v>
      </c>
      <c r="K218" s="83" t="s">
        <v>500</v>
      </c>
      <c r="L218" s="83" t="s">
        <v>983</v>
      </c>
      <c r="M218" s="83" t="s">
        <v>909</v>
      </c>
      <c r="N218" s="83" t="s">
        <v>883</v>
      </c>
      <c r="O218" s="49" t="s">
        <v>7</v>
      </c>
      <c r="P218" s="49" t="s">
        <v>514</v>
      </c>
      <c r="Q218" s="49">
        <v>1651</v>
      </c>
    </row>
    <row r="219" spans="1:17" x14ac:dyDescent="0.35">
      <c r="A219">
        <v>2026</v>
      </c>
      <c r="B219" t="s">
        <v>500</v>
      </c>
      <c r="C219" t="s">
        <v>501</v>
      </c>
      <c r="D219" t="s">
        <v>909</v>
      </c>
      <c r="E219" t="s">
        <v>883</v>
      </c>
      <c r="F219" t="s">
        <v>236</v>
      </c>
      <c r="G219" t="s">
        <v>694</v>
      </c>
      <c r="H219">
        <v>63588</v>
      </c>
      <c r="I219" s="96"/>
      <c r="J219" s="83">
        <v>2027</v>
      </c>
      <c r="K219" s="83" t="s">
        <v>500</v>
      </c>
      <c r="L219" s="83" t="s">
        <v>983</v>
      </c>
      <c r="M219" s="83" t="s">
        <v>909</v>
      </c>
      <c r="N219" s="83" t="s">
        <v>883</v>
      </c>
      <c r="O219" s="49" t="s">
        <v>236</v>
      </c>
      <c r="P219" s="49" t="s">
        <v>694</v>
      </c>
      <c r="Q219" s="49">
        <v>61024</v>
      </c>
    </row>
    <row r="220" spans="1:17" x14ac:dyDescent="0.35">
      <c r="A220">
        <v>2026</v>
      </c>
      <c r="B220" t="s">
        <v>500</v>
      </c>
      <c r="C220" t="s">
        <v>501</v>
      </c>
      <c r="D220" t="s">
        <v>909</v>
      </c>
      <c r="E220" t="s">
        <v>883</v>
      </c>
      <c r="F220" t="s">
        <v>9</v>
      </c>
      <c r="G220" t="s">
        <v>516</v>
      </c>
      <c r="H220">
        <v>5237</v>
      </c>
      <c r="I220" s="96"/>
      <c r="J220" s="83">
        <v>2027</v>
      </c>
      <c r="K220" s="83" t="s">
        <v>500</v>
      </c>
      <c r="L220" s="83" t="s">
        <v>983</v>
      </c>
      <c r="M220" s="83" t="s">
        <v>909</v>
      </c>
      <c r="N220" s="83" t="s">
        <v>883</v>
      </c>
      <c r="O220" s="49" t="s">
        <v>9</v>
      </c>
      <c r="P220" s="49" t="s">
        <v>516</v>
      </c>
      <c r="Q220" s="49">
        <v>5322</v>
      </c>
    </row>
    <row r="221" spans="1:17" x14ac:dyDescent="0.35">
      <c r="A221">
        <v>2026</v>
      </c>
      <c r="B221" t="s">
        <v>500</v>
      </c>
      <c r="C221" t="s">
        <v>501</v>
      </c>
      <c r="D221" t="s">
        <v>909</v>
      </c>
      <c r="E221" t="s">
        <v>883</v>
      </c>
      <c r="F221" t="s">
        <v>187</v>
      </c>
      <c r="G221" t="s">
        <v>652</v>
      </c>
      <c r="H221">
        <v>53052</v>
      </c>
      <c r="I221" s="96"/>
      <c r="J221" s="83">
        <v>2027</v>
      </c>
      <c r="K221" s="83" t="s">
        <v>500</v>
      </c>
      <c r="L221" s="83" t="s">
        <v>983</v>
      </c>
      <c r="M221" s="83" t="s">
        <v>909</v>
      </c>
      <c r="N221" s="83" t="s">
        <v>883</v>
      </c>
      <c r="O221" s="49" t="s">
        <v>187</v>
      </c>
      <c r="P221" s="49" t="s">
        <v>652</v>
      </c>
      <c r="Q221" s="49">
        <v>58881</v>
      </c>
    </row>
    <row r="222" spans="1:17" x14ac:dyDescent="0.35">
      <c r="A222">
        <v>2026</v>
      </c>
      <c r="B222" t="s">
        <v>500</v>
      </c>
      <c r="C222" t="s">
        <v>501</v>
      </c>
      <c r="D222" t="s">
        <v>909</v>
      </c>
      <c r="E222" t="s">
        <v>883</v>
      </c>
      <c r="F222" t="s">
        <v>6</v>
      </c>
      <c r="G222" t="s">
        <v>513</v>
      </c>
      <c r="H222">
        <v>4150</v>
      </c>
      <c r="I222" s="96"/>
      <c r="J222" s="83">
        <v>2027</v>
      </c>
      <c r="K222" s="83" t="s">
        <v>500</v>
      </c>
      <c r="L222" s="83" t="s">
        <v>983</v>
      </c>
      <c r="M222" s="83" t="s">
        <v>909</v>
      </c>
      <c r="N222" s="83" t="s">
        <v>883</v>
      </c>
      <c r="O222" s="49" t="s">
        <v>6</v>
      </c>
      <c r="P222" s="49" t="s">
        <v>513</v>
      </c>
      <c r="Q222" s="49">
        <v>4656</v>
      </c>
    </row>
    <row r="223" spans="1:17" x14ac:dyDescent="0.35">
      <c r="A223">
        <v>2026</v>
      </c>
      <c r="B223" t="s">
        <v>500</v>
      </c>
      <c r="C223" t="s">
        <v>501</v>
      </c>
      <c r="D223" t="s">
        <v>909</v>
      </c>
      <c r="E223" t="s">
        <v>883</v>
      </c>
      <c r="F223" t="s">
        <v>4</v>
      </c>
      <c r="G223" t="s">
        <v>511</v>
      </c>
      <c r="H223">
        <v>2209</v>
      </c>
      <c r="I223" s="96"/>
      <c r="J223" s="83">
        <v>2027</v>
      </c>
      <c r="K223" s="83" t="s">
        <v>500</v>
      </c>
      <c r="L223" s="83" t="s">
        <v>983</v>
      </c>
      <c r="M223" s="83" t="s">
        <v>909</v>
      </c>
      <c r="N223" s="83" t="s">
        <v>883</v>
      </c>
      <c r="O223" s="49" t="s">
        <v>4</v>
      </c>
      <c r="P223" s="49" t="s">
        <v>511</v>
      </c>
      <c r="Q223" s="49">
        <v>1856</v>
      </c>
    </row>
    <row r="224" spans="1:17" x14ac:dyDescent="0.35">
      <c r="A224">
        <v>2026</v>
      </c>
      <c r="B224" t="s">
        <v>500</v>
      </c>
      <c r="C224" t="s">
        <v>501</v>
      </c>
      <c r="D224" t="s">
        <v>37</v>
      </c>
      <c r="E224" t="s">
        <v>427</v>
      </c>
      <c r="F224" t="s">
        <v>37</v>
      </c>
      <c r="G224" t="s">
        <v>427</v>
      </c>
      <c r="H224">
        <v>1972218</v>
      </c>
      <c r="I224" s="96"/>
      <c r="J224" s="83">
        <v>2027</v>
      </c>
      <c r="K224" s="83" t="s">
        <v>500</v>
      </c>
      <c r="L224" s="83" t="s">
        <v>983</v>
      </c>
      <c r="M224" s="83" t="s">
        <v>37</v>
      </c>
      <c r="N224" s="83" t="s">
        <v>427</v>
      </c>
      <c r="O224" s="49" t="s">
        <v>37</v>
      </c>
      <c r="P224" s="49" t="s">
        <v>427</v>
      </c>
      <c r="Q224" s="49">
        <v>2000069</v>
      </c>
    </row>
    <row r="225" spans="1:17" x14ac:dyDescent="0.35">
      <c r="A225">
        <v>2026</v>
      </c>
      <c r="B225" t="s">
        <v>500</v>
      </c>
      <c r="C225" t="s">
        <v>501</v>
      </c>
      <c r="D225" t="s">
        <v>37</v>
      </c>
      <c r="E225" t="s">
        <v>427</v>
      </c>
      <c r="F225" t="s">
        <v>38</v>
      </c>
      <c r="G225" t="s">
        <v>428</v>
      </c>
      <c r="H225">
        <v>772382</v>
      </c>
      <c r="I225" s="96"/>
      <c r="J225" s="83">
        <v>2027</v>
      </c>
      <c r="K225" s="83" t="s">
        <v>500</v>
      </c>
      <c r="L225" s="83" t="s">
        <v>983</v>
      </c>
      <c r="M225" s="83" t="s">
        <v>37</v>
      </c>
      <c r="N225" s="83" t="s">
        <v>427</v>
      </c>
      <c r="O225" s="49" t="s">
        <v>38</v>
      </c>
      <c r="P225" s="49" t="s">
        <v>428</v>
      </c>
      <c r="Q225" s="49">
        <v>775930</v>
      </c>
    </row>
    <row r="226" spans="1:17" x14ac:dyDescent="0.35">
      <c r="A226">
        <v>2026</v>
      </c>
      <c r="B226" t="s">
        <v>500</v>
      </c>
      <c r="C226" t="s">
        <v>501</v>
      </c>
      <c r="D226" t="s">
        <v>246</v>
      </c>
      <c r="E226" t="s">
        <v>703</v>
      </c>
      <c r="F226" t="s">
        <v>246</v>
      </c>
      <c r="G226" t="s">
        <v>703</v>
      </c>
      <c r="H226">
        <v>421331</v>
      </c>
      <c r="I226" s="96"/>
      <c r="J226" s="83">
        <v>2027</v>
      </c>
      <c r="K226" s="83" t="s">
        <v>500</v>
      </c>
      <c r="L226" s="83" t="s">
        <v>983</v>
      </c>
      <c r="M226" s="83" t="s">
        <v>246</v>
      </c>
      <c r="N226" s="83" t="s">
        <v>703</v>
      </c>
      <c r="O226" s="49" t="s">
        <v>246</v>
      </c>
      <c r="P226" s="49" t="s">
        <v>703</v>
      </c>
      <c r="Q226" s="49">
        <v>420744</v>
      </c>
    </row>
    <row r="227" spans="1:17" x14ac:dyDescent="0.35">
      <c r="A227">
        <v>2026</v>
      </c>
      <c r="B227" t="s">
        <v>500</v>
      </c>
      <c r="C227" t="s">
        <v>501</v>
      </c>
      <c r="D227" t="s">
        <v>12</v>
      </c>
      <c r="E227" t="s">
        <v>424</v>
      </c>
      <c r="F227" t="s">
        <v>12</v>
      </c>
      <c r="G227" t="s">
        <v>424</v>
      </c>
      <c r="H227">
        <v>397833</v>
      </c>
      <c r="I227" s="96"/>
      <c r="J227" s="83">
        <v>2027</v>
      </c>
      <c r="K227" s="83" t="s">
        <v>500</v>
      </c>
      <c r="L227" s="83" t="s">
        <v>983</v>
      </c>
      <c r="M227" s="83" t="s">
        <v>12</v>
      </c>
      <c r="N227" s="83" t="s">
        <v>424</v>
      </c>
      <c r="O227" s="49" t="s">
        <v>12</v>
      </c>
      <c r="P227" s="49" t="s">
        <v>424</v>
      </c>
      <c r="Q227" s="49">
        <v>382902</v>
      </c>
    </row>
    <row r="228" spans="1:17" x14ac:dyDescent="0.35">
      <c r="A228">
        <v>2026</v>
      </c>
      <c r="B228" t="s">
        <v>500</v>
      </c>
      <c r="C228" t="s">
        <v>501</v>
      </c>
      <c r="D228" t="s">
        <v>12</v>
      </c>
      <c r="E228" t="s">
        <v>424</v>
      </c>
      <c r="F228" t="s">
        <v>358</v>
      </c>
      <c r="G228" t="s">
        <v>491</v>
      </c>
      <c r="H228">
        <v>134478</v>
      </c>
      <c r="I228" s="96"/>
      <c r="J228" s="83">
        <v>2027</v>
      </c>
      <c r="K228" s="83" t="s">
        <v>500</v>
      </c>
      <c r="L228" s="83" t="s">
        <v>983</v>
      </c>
      <c r="M228" s="83" t="s">
        <v>12</v>
      </c>
      <c r="N228" s="83" t="s">
        <v>424</v>
      </c>
      <c r="O228" s="49" t="s">
        <v>358</v>
      </c>
      <c r="P228" s="49" t="s">
        <v>491</v>
      </c>
      <c r="Q228" s="49">
        <v>128409</v>
      </c>
    </row>
    <row r="229" spans="1:17" x14ac:dyDescent="0.35">
      <c r="A229">
        <v>2026</v>
      </c>
      <c r="B229" t="s">
        <v>500</v>
      </c>
      <c r="C229" t="s">
        <v>501</v>
      </c>
      <c r="D229" t="s">
        <v>147</v>
      </c>
      <c r="E229" t="s">
        <v>454</v>
      </c>
      <c r="F229" t="s">
        <v>147</v>
      </c>
      <c r="G229" t="s">
        <v>454</v>
      </c>
      <c r="H229">
        <v>399380</v>
      </c>
      <c r="I229" s="96"/>
      <c r="J229" s="83">
        <v>2027</v>
      </c>
      <c r="K229" s="83" t="s">
        <v>500</v>
      </c>
      <c r="L229" s="83" t="s">
        <v>983</v>
      </c>
      <c r="M229" s="83" t="s">
        <v>147</v>
      </c>
      <c r="N229" s="83" t="s">
        <v>454</v>
      </c>
      <c r="O229" s="49" t="s">
        <v>147</v>
      </c>
      <c r="P229" s="49" t="s">
        <v>454</v>
      </c>
      <c r="Q229" s="49">
        <v>376692</v>
      </c>
    </row>
    <row r="230" spans="1:17" x14ac:dyDescent="0.35">
      <c r="A230">
        <v>2026</v>
      </c>
      <c r="B230" t="s">
        <v>500</v>
      </c>
      <c r="C230" t="s">
        <v>501</v>
      </c>
      <c r="D230" t="s">
        <v>147</v>
      </c>
      <c r="E230" t="s">
        <v>454</v>
      </c>
      <c r="F230" t="s">
        <v>148</v>
      </c>
      <c r="G230" t="s">
        <v>455</v>
      </c>
      <c r="H230">
        <v>149612</v>
      </c>
      <c r="I230" s="96"/>
      <c r="J230" s="83">
        <v>2027</v>
      </c>
      <c r="K230" s="83" t="s">
        <v>500</v>
      </c>
      <c r="L230" s="83" t="s">
        <v>983</v>
      </c>
      <c r="M230" s="83" t="s">
        <v>147</v>
      </c>
      <c r="N230" s="83" t="s">
        <v>454</v>
      </c>
      <c r="O230" s="49" t="s">
        <v>148</v>
      </c>
      <c r="P230" s="49" t="s">
        <v>455</v>
      </c>
      <c r="Q230" s="49">
        <v>151062</v>
      </c>
    </row>
    <row r="231" spans="1:17" x14ac:dyDescent="0.35">
      <c r="A231">
        <v>2026</v>
      </c>
      <c r="B231" t="s">
        <v>500</v>
      </c>
      <c r="C231" t="s">
        <v>501</v>
      </c>
      <c r="D231" t="s">
        <v>168</v>
      </c>
      <c r="E231" t="s">
        <v>459</v>
      </c>
      <c r="F231" t="s">
        <v>168</v>
      </c>
      <c r="G231" t="s">
        <v>459</v>
      </c>
      <c r="H231">
        <v>1366295</v>
      </c>
      <c r="I231" s="96"/>
      <c r="J231" s="83">
        <v>2027</v>
      </c>
      <c r="K231" s="83" t="s">
        <v>500</v>
      </c>
      <c r="L231" s="83" t="s">
        <v>983</v>
      </c>
      <c r="M231" s="83" t="s">
        <v>168</v>
      </c>
      <c r="N231" s="83" t="s">
        <v>459</v>
      </c>
      <c r="O231" s="49" t="s">
        <v>168</v>
      </c>
      <c r="P231" s="49" t="s">
        <v>459</v>
      </c>
      <c r="Q231" s="49">
        <v>1359980</v>
      </c>
    </row>
    <row r="232" spans="1:17" x14ac:dyDescent="0.35">
      <c r="A232">
        <v>2026</v>
      </c>
      <c r="B232" t="s">
        <v>500</v>
      </c>
      <c r="C232" t="s">
        <v>501</v>
      </c>
      <c r="D232" t="s">
        <v>168</v>
      </c>
      <c r="E232" t="s">
        <v>459</v>
      </c>
      <c r="F232" t="s">
        <v>169</v>
      </c>
      <c r="G232" t="s">
        <v>460</v>
      </c>
      <c r="H232">
        <v>599611</v>
      </c>
      <c r="I232" s="96"/>
      <c r="J232" s="83">
        <v>2027</v>
      </c>
      <c r="K232" s="83" t="s">
        <v>500</v>
      </c>
      <c r="L232" s="83" t="s">
        <v>983</v>
      </c>
      <c r="M232" s="83" t="s">
        <v>168</v>
      </c>
      <c r="N232" s="83" t="s">
        <v>459</v>
      </c>
      <c r="O232" s="49" t="s">
        <v>169</v>
      </c>
      <c r="P232" s="49" t="s">
        <v>460</v>
      </c>
      <c r="Q232" s="49">
        <v>614594</v>
      </c>
    </row>
    <row r="233" spans="1:17" x14ac:dyDescent="0.35">
      <c r="A233">
        <v>2026</v>
      </c>
      <c r="B233" t="s">
        <v>500</v>
      </c>
      <c r="C233" t="s">
        <v>501</v>
      </c>
      <c r="D233" t="s">
        <v>199</v>
      </c>
      <c r="E233" t="s">
        <v>470</v>
      </c>
      <c r="F233" t="s">
        <v>199</v>
      </c>
      <c r="G233" t="s">
        <v>470</v>
      </c>
      <c r="H233">
        <v>314427</v>
      </c>
      <c r="I233" s="96"/>
      <c r="J233" s="83">
        <v>2027</v>
      </c>
      <c r="K233" s="83" t="s">
        <v>500</v>
      </c>
      <c r="L233" s="83" t="s">
        <v>983</v>
      </c>
      <c r="M233" s="83" t="s">
        <v>199</v>
      </c>
      <c r="N233" s="83" t="s">
        <v>470</v>
      </c>
      <c r="O233" s="49" t="s">
        <v>199</v>
      </c>
      <c r="P233" s="49" t="s">
        <v>470</v>
      </c>
      <c r="Q233" s="49">
        <v>324753</v>
      </c>
    </row>
    <row r="234" spans="1:17" x14ac:dyDescent="0.35">
      <c r="A234">
        <v>2026</v>
      </c>
      <c r="B234" t="s">
        <v>500</v>
      </c>
      <c r="C234" t="s">
        <v>501</v>
      </c>
      <c r="D234" t="s">
        <v>89</v>
      </c>
      <c r="E234" t="s">
        <v>433</v>
      </c>
      <c r="F234" t="s">
        <v>90</v>
      </c>
      <c r="G234" t="s">
        <v>434</v>
      </c>
      <c r="H234">
        <v>666435</v>
      </c>
      <c r="I234" s="96"/>
      <c r="J234" s="83">
        <v>2027</v>
      </c>
      <c r="K234" s="83" t="s">
        <v>500</v>
      </c>
      <c r="L234" s="83" t="s">
        <v>983</v>
      </c>
      <c r="M234" s="83" t="s">
        <v>89</v>
      </c>
      <c r="N234" s="83" t="s">
        <v>433</v>
      </c>
      <c r="O234" s="49" t="s">
        <v>90</v>
      </c>
      <c r="P234" s="49" t="s">
        <v>434</v>
      </c>
      <c r="Q234" s="49">
        <v>673092</v>
      </c>
    </row>
    <row r="235" spans="1:17" x14ac:dyDescent="0.35">
      <c r="A235">
        <v>2026</v>
      </c>
      <c r="B235" t="s">
        <v>500</v>
      </c>
      <c r="C235" t="s">
        <v>501</v>
      </c>
      <c r="D235" t="s">
        <v>89</v>
      </c>
      <c r="E235" t="s">
        <v>433</v>
      </c>
      <c r="F235" t="s">
        <v>89</v>
      </c>
      <c r="G235" t="s">
        <v>433</v>
      </c>
      <c r="H235">
        <v>897096</v>
      </c>
      <c r="I235" s="96"/>
      <c r="J235" s="83">
        <v>2027</v>
      </c>
      <c r="K235" s="83" t="s">
        <v>500</v>
      </c>
      <c r="L235" s="83" t="s">
        <v>983</v>
      </c>
      <c r="M235" s="83" t="s">
        <v>89</v>
      </c>
      <c r="N235" s="83" t="s">
        <v>433</v>
      </c>
      <c r="O235" s="49" t="s">
        <v>89</v>
      </c>
      <c r="P235" s="49" t="s">
        <v>433</v>
      </c>
      <c r="Q235" s="49">
        <v>906687</v>
      </c>
    </row>
    <row r="236" spans="1:17" x14ac:dyDescent="0.35">
      <c r="A236">
        <v>2026</v>
      </c>
      <c r="B236" t="s">
        <v>500</v>
      </c>
      <c r="C236" t="s">
        <v>501</v>
      </c>
      <c r="D236" t="s">
        <v>276</v>
      </c>
      <c r="E236" t="s">
        <v>481</v>
      </c>
      <c r="F236" t="s">
        <v>276</v>
      </c>
      <c r="G236" t="s">
        <v>481</v>
      </c>
      <c r="H236">
        <v>137472</v>
      </c>
      <c r="I236" s="96"/>
      <c r="J236" s="83">
        <v>2027</v>
      </c>
      <c r="K236" s="83" t="s">
        <v>500</v>
      </c>
      <c r="L236" s="83" t="s">
        <v>983</v>
      </c>
      <c r="M236" s="83" t="s">
        <v>276</v>
      </c>
      <c r="N236" s="83" t="s">
        <v>481</v>
      </c>
      <c r="O236" s="49" t="s">
        <v>276</v>
      </c>
      <c r="P236" s="49" t="s">
        <v>481</v>
      </c>
      <c r="Q236" s="49">
        <v>146459</v>
      </c>
    </row>
    <row r="237" spans="1:17" x14ac:dyDescent="0.35">
      <c r="A237">
        <v>2026</v>
      </c>
      <c r="B237" t="s">
        <v>500</v>
      </c>
      <c r="C237" t="s">
        <v>501</v>
      </c>
      <c r="D237" t="s">
        <v>276</v>
      </c>
      <c r="E237" t="s">
        <v>481</v>
      </c>
      <c r="F237" t="s">
        <v>386</v>
      </c>
      <c r="G237" t="s">
        <v>497</v>
      </c>
      <c r="H237">
        <v>81006</v>
      </c>
      <c r="I237" s="96"/>
      <c r="J237" s="83">
        <v>2027</v>
      </c>
      <c r="K237" s="83" t="s">
        <v>500</v>
      </c>
      <c r="L237" s="83" t="s">
        <v>983</v>
      </c>
      <c r="M237" s="83" t="s">
        <v>276</v>
      </c>
      <c r="N237" s="83" t="s">
        <v>481</v>
      </c>
      <c r="O237" s="49" t="s">
        <v>386</v>
      </c>
      <c r="P237" s="49" t="s">
        <v>497</v>
      </c>
      <c r="Q237" s="49">
        <v>82530</v>
      </c>
    </row>
    <row r="238" spans="1:17" x14ac:dyDescent="0.35">
      <c r="A238">
        <v>2026</v>
      </c>
      <c r="B238" t="s">
        <v>500</v>
      </c>
      <c r="C238" t="s">
        <v>501</v>
      </c>
      <c r="D238" t="s">
        <v>344</v>
      </c>
      <c r="E238" t="s">
        <v>781</v>
      </c>
      <c r="F238" t="s">
        <v>344</v>
      </c>
      <c r="G238" t="s">
        <v>781</v>
      </c>
      <c r="H238">
        <v>325037</v>
      </c>
      <c r="I238" s="96"/>
      <c r="J238" s="83">
        <v>2027</v>
      </c>
      <c r="K238" s="83" t="s">
        <v>500</v>
      </c>
      <c r="L238" s="83" t="s">
        <v>983</v>
      </c>
      <c r="M238" s="83" t="s">
        <v>344</v>
      </c>
      <c r="N238" s="83" t="s">
        <v>781</v>
      </c>
      <c r="O238" s="49" t="s">
        <v>344</v>
      </c>
      <c r="P238" s="49" t="s">
        <v>781</v>
      </c>
      <c r="Q238" s="49">
        <v>328510</v>
      </c>
    </row>
    <row r="239" spans="1:17" x14ac:dyDescent="0.35">
      <c r="A239">
        <v>2026</v>
      </c>
      <c r="B239" t="s">
        <v>500</v>
      </c>
      <c r="C239" t="s">
        <v>501</v>
      </c>
      <c r="D239" t="s">
        <v>344</v>
      </c>
      <c r="E239" t="s">
        <v>781</v>
      </c>
      <c r="F239" t="s">
        <v>345</v>
      </c>
      <c r="G239" t="s">
        <v>782</v>
      </c>
      <c r="H239">
        <v>134775</v>
      </c>
      <c r="I239" s="96"/>
      <c r="J239" s="83">
        <v>2027</v>
      </c>
      <c r="K239" s="83" t="s">
        <v>500</v>
      </c>
      <c r="L239" s="83" t="s">
        <v>983</v>
      </c>
      <c r="M239" s="83" t="s">
        <v>344</v>
      </c>
      <c r="N239" s="83" t="s">
        <v>781</v>
      </c>
      <c r="O239" s="49" t="s">
        <v>345</v>
      </c>
      <c r="P239" s="49" t="s">
        <v>782</v>
      </c>
      <c r="Q239" s="49">
        <v>132714</v>
      </c>
    </row>
    <row r="240" spans="1:17" x14ac:dyDescent="0.35">
      <c r="A240">
        <v>2026</v>
      </c>
      <c r="B240" t="s">
        <v>500</v>
      </c>
      <c r="C240" t="s">
        <v>501</v>
      </c>
      <c r="D240" t="s">
        <v>215</v>
      </c>
      <c r="E240" t="s">
        <v>674</v>
      </c>
      <c r="F240" t="s">
        <v>215</v>
      </c>
      <c r="G240" t="s">
        <v>674</v>
      </c>
      <c r="H240">
        <v>266043</v>
      </c>
      <c r="I240" s="96"/>
      <c r="J240" s="83">
        <v>2027</v>
      </c>
      <c r="K240" s="83" t="s">
        <v>500</v>
      </c>
      <c r="L240" s="83" t="s">
        <v>983</v>
      </c>
      <c r="M240" s="83" t="s">
        <v>215</v>
      </c>
      <c r="N240" s="83" t="s">
        <v>674</v>
      </c>
      <c r="O240" s="49" t="s">
        <v>215</v>
      </c>
      <c r="P240" s="49" t="s">
        <v>674</v>
      </c>
      <c r="Q240" s="49">
        <v>254264</v>
      </c>
    </row>
    <row r="241" spans="1:17" x14ac:dyDescent="0.35">
      <c r="A241">
        <v>2026</v>
      </c>
      <c r="B241" t="s">
        <v>500</v>
      </c>
      <c r="C241" t="s">
        <v>501</v>
      </c>
      <c r="D241" t="s">
        <v>215</v>
      </c>
      <c r="E241" t="s">
        <v>674</v>
      </c>
      <c r="F241" t="s">
        <v>216</v>
      </c>
      <c r="G241" t="s">
        <v>675</v>
      </c>
      <c r="H241">
        <v>116039</v>
      </c>
      <c r="I241" s="96"/>
      <c r="J241" s="83">
        <v>2027</v>
      </c>
      <c r="K241" s="83" t="s">
        <v>500</v>
      </c>
      <c r="L241" s="83" t="s">
        <v>983</v>
      </c>
      <c r="M241" s="83" t="s">
        <v>215</v>
      </c>
      <c r="N241" s="83" t="s">
        <v>674</v>
      </c>
      <c r="O241" s="49" t="s">
        <v>216</v>
      </c>
      <c r="P241" s="49" t="s">
        <v>675</v>
      </c>
      <c r="Q241" s="49">
        <v>114924</v>
      </c>
    </row>
    <row r="242" spans="1:17" x14ac:dyDescent="0.35">
      <c r="A242">
        <v>2026</v>
      </c>
      <c r="B242" t="s">
        <v>500</v>
      </c>
      <c r="C242" t="s">
        <v>501</v>
      </c>
      <c r="D242" t="s">
        <v>937</v>
      </c>
      <c r="E242" t="s">
        <v>940</v>
      </c>
      <c r="F242" t="s">
        <v>937</v>
      </c>
      <c r="G242" t="s">
        <v>940</v>
      </c>
      <c r="H242">
        <v>405181</v>
      </c>
      <c r="I242" s="96"/>
      <c r="J242" s="83">
        <v>2027</v>
      </c>
      <c r="K242" s="83" t="s">
        <v>500</v>
      </c>
      <c r="L242" s="83" t="s">
        <v>983</v>
      </c>
      <c r="M242" s="83" t="s">
        <v>937</v>
      </c>
      <c r="N242" s="83" t="s">
        <v>940</v>
      </c>
      <c r="O242" s="49" t="s">
        <v>937</v>
      </c>
      <c r="P242" s="49" t="s">
        <v>940</v>
      </c>
      <c r="Q242" s="49">
        <v>396173</v>
      </c>
    </row>
    <row r="243" spans="1:17" x14ac:dyDescent="0.35">
      <c r="A243">
        <v>2026</v>
      </c>
      <c r="B243" t="s">
        <v>500</v>
      </c>
      <c r="C243" t="s">
        <v>501</v>
      </c>
      <c r="D243" t="s">
        <v>13</v>
      </c>
      <c r="E243" t="s">
        <v>425</v>
      </c>
      <c r="F243" t="s">
        <v>13</v>
      </c>
      <c r="G243" t="s">
        <v>425</v>
      </c>
      <c r="H243">
        <v>82143</v>
      </c>
      <c r="I243" s="96"/>
      <c r="J243" s="83">
        <v>2027</v>
      </c>
      <c r="K243" s="83" t="s">
        <v>500</v>
      </c>
      <c r="L243" s="83" t="s">
        <v>983</v>
      </c>
      <c r="M243" s="83" t="s">
        <v>13</v>
      </c>
      <c r="N243" s="83" t="s">
        <v>425</v>
      </c>
      <c r="O243" s="49" t="s">
        <v>13</v>
      </c>
      <c r="P243" s="49" t="s">
        <v>425</v>
      </c>
      <c r="Q243" s="49">
        <v>89504</v>
      </c>
    </row>
    <row r="244" spans="1:17" x14ac:dyDescent="0.35">
      <c r="A244">
        <v>2026</v>
      </c>
      <c r="B244" t="s">
        <v>500</v>
      </c>
      <c r="C244" t="s">
        <v>501</v>
      </c>
      <c r="D244" t="s">
        <v>13</v>
      </c>
      <c r="E244" t="s">
        <v>425</v>
      </c>
      <c r="F244" t="s">
        <v>359</v>
      </c>
      <c r="G244" t="s">
        <v>492</v>
      </c>
      <c r="H244">
        <v>48152</v>
      </c>
      <c r="I244" s="96"/>
      <c r="J244" s="83">
        <v>2027</v>
      </c>
      <c r="K244" s="83" t="s">
        <v>500</v>
      </c>
      <c r="L244" s="83" t="s">
        <v>983</v>
      </c>
      <c r="M244" s="83" t="s">
        <v>13</v>
      </c>
      <c r="N244" s="83" t="s">
        <v>425</v>
      </c>
      <c r="O244" s="49" t="s">
        <v>359</v>
      </c>
      <c r="P244" s="49" t="s">
        <v>492</v>
      </c>
      <c r="Q244" s="49">
        <v>51010</v>
      </c>
    </row>
    <row r="245" spans="1:17" x14ac:dyDescent="0.35">
      <c r="A245">
        <v>2026</v>
      </c>
      <c r="B245" t="s">
        <v>500</v>
      </c>
      <c r="C245" t="s">
        <v>501</v>
      </c>
      <c r="D245" t="s">
        <v>223</v>
      </c>
      <c r="E245" t="s">
        <v>473</v>
      </c>
      <c r="F245" t="s">
        <v>223</v>
      </c>
      <c r="G245" t="s">
        <v>473</v>
      </c>
      <c r="H245">
        <v>158927</v>
      </c>
      <c r="I245" s="96"/>
      <c r="J245" s="83">
        <v>2027</v>
      </c>
      <c r="K245" s="83" t="s">
        <v>500</v>
      </c>
      <c r="L245" s="83" t="s">
        <v>983</v>
      </c>
      <c r="M245" s="83" t="s">
        <v>223</v>
      </c>
      <c r="N245" s="83" t="s">
        <v>473</v>
      </c>
      <c r="O245" s="49" t="s">
        <v>223</v>
      </c>
      <c r="P245" s="49" t="s">
        <v>473</v>
      </c>
      <c r="Q245" s="49">
        <v>164041</v>
      </c>
    </row>
    <row r="246" spans="1:17" x14ac:dyDescent="0.35">
      <c r="A246">
        <v>2026</v>
      </c>
      <c r="B246" t="s">
        <v>500</v>
      </c>
      <c r="C246" t="s">
        <v>501</v>
      </c>
      <c r="D246" t="s">
        <v>107</v>
      </c>
      <c r="E246" t="s">
        <v>443</v>
      </c>
      <c r="F246" t="s">
        <v>108</v>
      </c>
      <c r="G246" t="s">
        <v>444</v>
      </c>
      <c r="H246">
        <v>62996</v>
      </c>
      <c r="I246" s="96"/>
      <c r="J246" s="83">
        <v>2027</v>
      </c>
      <c r="K246" s="83" t="s">
        <v>500</v>
      </c>
      <c r="L246" s="83" t="s">
        <v>983</v>
      </c>
      <c r="M246" s="83" t="s">
        <v>107</v>
      </c>
      <c r="N246" s="83" t="s">
        <v>443</v>
      </c>
      <c r="O246" s="49" t="s">
        <v>108</v>
      </c>
      <c r="P246" s="49" t="s">
        <v>444</v>
      </c>
      <c r="Q246" s="49">
        <v>68227</v>
      </c>
    </row>
    <row r="247" spans="1:17" x14ac:dyDescent="0.35">
      <c r="A247">
        <v>2026</v>
      </c>
      <c r="B247" t="s">
        <v>500</v>
      </c>
      <c r="C247" t="s">
        <v>501</v>
      </c>
      <c r="D247" t="s">
        <v>107</v>
      </c>
      <c r="E247" t="s">
        <v>443</v>
      </c>
      <c r="F247" t="s">
        <v>107</v>
      </c>
      <c r="G247" t="s">
        <v>443</v>
      </c>
      <c r="H247">
        <v>95707</v>
      </c>
      <c r="I247" s="96"/>
      <c r="J247" s="83">
        <v>2027</v>
      </c>
      <c r="K247" s="83" t="s">
        <v>500</v>
      </c>
      <c r="L247" s="83" t="s">
        <v>983</v>
      </c>
      <c r="M247" s="83" t="s">
        <v>107</v>
      </c>
      <c r="N247" s="83" t="s">
        <v>443</v>
      </c>
      <c r="O247" s="49" t="s">
        <v>107</v>
      </c>
      <c r="P247" s="49" t="s">
        <v>443</v>
      </c>
      <c r="Q247" s="49">
        <v>103829</v>
      </c>
    </row>
    <row r="248" spans="1:17" x14ac:dyDescent="0.35">
      <c r="A248">
        <v>2026</v>
      </c>
      <c r="B248" t="s">
        <v>500</v>
      </c>
      <c r="C248" t="s">
        <v>501</v>
      </c>
      <c r="D248" t="s">
        <v>56</v>
      </c>
      <c r="E248" t="s">
        <v>429</v>
      </c>
      <c r="F248" t="s">
        <v>61</v>
      </c>
      <c r="G248" t="s">
        <v>430</v>
      </c>
      <c r="H248">
        <v>142231</v>
      </c>
      <c r="I248" s="96"/>
      <c r="J248" s="83">
        <v>2027</v>
      </c>
      <c r="K248" s="83" t="s">
        <v>500</v>
      </c>
      <c r="L248" s="83" t="s">
        <v>983</v>
      </c>
      <c r="M248" s="83" t="s">
        <v>56</v>
      </c>
      <c r="N248" s="83" t="s">
        <v>429</v>
      </c>
      <c r="O248" s="49" t="s">
        <v>61</v>
      </c>
      <c r="P248" s="49" t="s">
        <v>430</v>
      </c>
      <c r="Q248" s="49">
        <v>145625</v>
      </c>
    </row>
    <row r="249" spans="1:17" x14ac:dyDescent="0.35">
      <c r="A249">
        <v>2026</v>
      </c>
      <c r="B249" t="s">
        <v>500</v>
      </c>
      <c r="C249" t="s">
        <v>501</v>
      </c>
      <c r="D249" t="s">
        <v>56</v>
      </c>
      <c r="E249" t="s">
        <v>429</v>
      </c>
      <c r="F249" t="s">
        <v>56</v>
      </c>
      <c r="G249" t="s">
        <v>429</v>
      </c>
      <c r="H249">
        <v>296011</v>
      </c>
      <c r="I249" s="96"/>
      <c r="J249" s="83">
        <v>2027</v>
      </c>
      <c r="K249" s="83" t="s">
        <v>500</v>
      </c>
      <c r="L249" s="83" t="s">
        <v>983</v>
      </c>
      <c r="M249" s="83" t="s">
        <v>56</v>
      </c>
      <c r="N249" s="83" t="s">
        <v>429</v>
      </c>
      <c r="O249" s="49" t="s">
        <v>56</v>
      </c>
      <c r="P249" s="49" t="s">
        <v>429</v>
      </c>
      <c r="Q249" s="49">
        <v>288400</v>
      </c>
    </row>
    <row r="250" spans="1:17" x14ac:dyDescent="0.35">
      <c r="A250">
        <v>2026</v>
      </c>
      <c r="B250" t="s">
        <v>500</v>
      </c>
      <c r="C250" t="s">
        <v>501</v>
      </c>
      <c r="D250" t="s">
        <v>910</v>
      </c>
      <c r="E250" t="s">
        <v>884</v>
      </c>
      <c r="F250" t="s">
        <v>194</v>
      </c>
      <c r="G250" t="s">
        <v>658</v>
      </c>
      <c r="H250">
        <v>54075</v>
      </c>
      <c r="I250" s="96"/>
      <c r="J250" s="83">
        <v>2027</v>
      </c>
      <c r="K250" s="83" t="s">
        <v>500</v>
      </c>
      <c r="L250" s="83" t="s">
        <v>983</v>
      </c>
      <c r="M250" s="83" t="s">
        <v>910</v>
      </c>
      <c r="N250" s="83" t="s">
        <v>884</v>
      </c>
      <c r="O250" s="49" t="s">
        <v>194</v>
      </c>
      <c r="P250" s="49" t="s">
        <v>658</v>
      </c>
      <c r="Q250" s="49">
        <v>52069</v>
      </c>
    </row>
    <row r="251" spans="1:17" x14ac:dyDescent="0.35">
      <c r="A251">
        <v>2026</v>
      </c>
      <c r="B251" t="s">
        <v>500</v>
      </c>
      <c r="C251" t="s">
        <v>501</v>
      </c>
      <c r="D251" t="s">
        <v>910</v>
      </c>
      <c r="E251" t="s">
        <v>884</v>
      </c>
      <c r="F251" t="s">
        <v>161</v>
      </c>
      <c r="G251" t="s">
        <v>638</v>
      </c>
      <c r="H251">
        <v>80135</v>
      </c>
      <c r="I251" s="96"/>
      <c r="J251" s="83">
        <v>2027</v>
      </c>
      <c r="K251" s="83" t="s">
        <v>500</v>
      </c>
      <c r="L251" s="83" t="s">
        <v>983</v>
      </c>
      <c r="M251" s="83" t="s">
        <v>910</v>
      </c>
      <c r="N251" s="83" t="s">
        <v>884</v>
      </c>
      <c r="O251" s="49" t="s">
        <v>161</v>
      </c>
      <c r="P251" s="49" t="s">
        <v>638</v>
      </c>
      <c r="Q251" s="49">
        <v>78352</v>
      </c>
    </row>
    <row r="252" spans="1:17" x14ac:dyDescent="0.35">
      <c r="A252">
        <v>2026</v>
      </c>
      <c r="B252" t="s">
        <v>500</v>
      </c>
      <c r="C252" t="s">
        <v>501</v>
      </c>
      <c r="D252" t="s">
        <v>910</v>
      </c>
      <c r="E252" t="s">
        <v>884</v>
      </c>
      <c r="F252" t="s">
        <v>162</v>
      </c>
      <c r="G252" t="s">
        <v>639</v>
      </c>
      <c r="H252">
        <v>37157</v>
      </c>
      <c r="I252" s="96"/>
      <c r="J252" s="83">
        <v>2027</v>
      </c>
      <c r="K252" s="83" t="s">
        <v>500</v>
      </c>
      <c r="L252" s="83" t="s">
        <v>983</v>
      </c>
      <c r="M252" s="83" t="s">
        <v>910</v>
      </c>
      <c r="N252" s="83" t="s">
        <v>884</v>
      </c>
      <c r="O252" s="49" t="s">
        <v>162</v>
      </c>
      <c r="P252" s="49" t="s">
        <v>639</v>
      </c>
      <c r="Q252" s="49">
        <v>34888</v>
      </c>
    </row>
    <row r="253" spans="1:17" x14ac:dyDescent="0.35">
      <c r="A253">
        <v>2026</v>
      </c>
      <c r="B253" t="s">
        <v>500</v>
      </c>
      <c r="C253" t="s">
        <v>501</v>
      </c>
      <c r="D253" t="s">
        <v>910</v>
      </c>
      <c r="E253" t="s">
        <v>884</v>
      </c>
      <c r="F253" t="s">
        <v>202</v>
      </c>
      <c r="G253" t="s">
        <v>663</v>
      </c>
      <c r="H253">
        <v>91223</v>
      </c>
      <c r="I253" s="96"/>
      <c r="J253" s="83">
        <v>2027</v>
      </c>
      <c r="K253" s="83" t="s">
        <v>500</v>
      </c>
      <c r="L253" s="83" t="s">
        <v>983</v>
      </c>
      <c r="M253" s="83" t="s">
        <v>910</v>
      </c>
      <c r="N253" s="83" t="s">
        <v>884</v>
      </c>
      <c r="O253" s="49" t="s">
        <v>202</v>
      </c>
      <c r="P253" s="49" t="s">
        <v>663</v>
      </c>
      <c r="Q253" s="49">
        <v>89055</v>
      </c>
    </row>
    <row r="254" spans="1:17" x14ac:dyDescent="0.35">
      <c r="A254">
        <v>2026</v>
      </c>
      <c r="B254" t="s">
        <v>500</v>
      </c>
      <c r="C254" t="s">
        <v>501</v>
      </c>
      <c r="D254" t="s">
        <v>910</v>
      </c>
      <c r="E254" t="s">
        <v>884</v>
      </c>
      <c r="F254" t="s">
        <v>366</v>
      </c>
      <c r="G254" t="s">
        <v>796</v>
      </c>
      <c r="H254">
        <v>41495</v>
      </c>
      <c r="I254" s="96"/>
      <c r="J254" s="83">
        <v>2027</v>
      </c>
      <c r="K254" s="83" t="s">
        <v>500</v>
      </c>
      <c r="L254" s="83" t="s">
        <v>983</v>
      </c>
      <c r="M254" s="83" t="s">
        <v>910</v>
      </c>
      <c r="N254" s="83" t="s">
        <v>884</v>
      </c>
      <c r="O254" s="49" t="s">
        <v>366</v>
      </c>
      <c r="P254" s="49" t="s">
        <v>796</v>
      </c>
      <c r="Q254" s="49">
        <v>41154</v>
      </c>
    </row>
    <row r="255" spans="1:17" x14ac:dyDescent="0.35">
      <c r="A255">
        <v>2026</v>
      </c>
      <c r="B255" t="s">
        <v>500</v>
      </c>
      <c r="C255" t="s">
        <v>501</v>
      </c>
      <c r="D255" t="s">
        <v>910</v>
      </c>
      <c r="E255" t="s">
        <v>884</v>
      </c>
      <c r="F255" t="s">
        <v>367</v>
      </c>
      <c r="G255" t="s">
        <v>797</v>
      </c>
      <c r="H255">
        <v>24616</v>
      </c>
      <c r="I255" s="96"/>
      <c r="J255" s="83">
        <v>2027</v>
      </c>
      <c r="K255" s="83" t="s">
        <v>500</v>
      </c>
      <c r="L255" s="83" t="s">
        <v>983</v>
      </c>
      <c r="M255" s="83" t="s">
        <v>910</v>
      </c>
      <c r="N255" s="83" t="s">
        <v>884</v>
      </c>
      <c r="O255" s="49" t="s">
        <v>367</v>
      </c>
      <c r="P255" s="49" t="s">
        <v>797</v>
      </c>
      <c r="Q255" s="49">
        <v>24188</v>
      </c>
    </row>
    <row r="256" spans="1:17" x14ac:dyDescent="0.35">
      <c r="A256">
        <v>2026</v>
      </c>
      <c r="B256" t="s">
        <v>500</v>
      </c>
      <c r="C256" t="s">
        <v>501</v>
      </c>
      <c r="D256" t="s">
        <v>910</v>
      </c>
      <c r="E256" t="s">
        <v>884</v>
      </c>
      <c r="F256" t="s">
        <v>207</v>
      </c>
      <c r="G256" t="s">
        <v>667</v>
      </c>
      <c r="H256">
        <v>59139</v>
      </c>
      <c r="I256" s="96"/>
      <c r="J256" s="83">
        <v>2027</v>
      </c>
      <c r="K256" s="83" t="s">
        <v>500</v>
      </c>
      <c r="L256" s="83" t="s">
        <v>983</v>
      </c>
      <c r="M256" s="83" t="s">
        <v>910</v>
      </c>
      <c r="N256" s="83" t="s">
        <v>884</v>
      </c>
      <c r="O256" s="49" t="s">
        <v>207</v>
      </c>
      <c r="P256" s="49" t="s">
        <v>667</v>
      </c>
      <c r="Q256" s="49">
        <v>59507</v>
      </c>
    </row>
    <row r="257" spans="1:17" x14ac:dyDescent="0.35">
      <c r="A257">
        <v>2026</v>
      </c>
      <c r="B257" t="s">
        <v>500</v>
      </c>
      <c r="C257" t="s">
        <v>501</v>
      </c>
      <c r="D257" t="s">
        <v>910</v>
      </c>
      <c r="E257" t="s">
        <v>884</v>
      </c>
      <c r="F257" t="s">
        <v>204</v>
      </c>
      <c r="G257" t="s">
        <v>665</v>
      </c>
      <c r="H257">
        <v>42799</v>
      </c>
      <c r="I257" s="96"/>
      <c r="J257" s="83">
        <v>2027</v>
      </c>
      <c r="K257" s="83" t="s">
        <v>500</v>
      </c>
      <c r="L257" s="83" t="s">
        <v>983</v>
      </c>
      <c r="M257" s="83" t="s">
        <v>910</v>
      </c>
      <c r="N257" s="83" t="s">
        <v>884</v>
      </c>
      <c r="O257" s="49" t="s">
        <v>204</v>
      </c>
      <c r="P257" s="49" t="s">
        <v>665</v>
      </c>
      <c r="Q257" s="49">
        <v>43884</v>
      </c>
    </row>
    <row r="258" spans="1:17" x14ac:dyDescent="0.35">
      <c r="A258">
        <v>2026</v>
      </c>
      <c r="B258" t="s">
        <v>500</v>
      </c>
      <c r="C258" t="s">
        <v>501</v>
      </c>
      <c r="D258" t="s">
        <v>910</v>
      </c>
      <c r="E258" t="s">
        <v>884</v>
      </c>
      <c r="F258" t="s">
        <v>285</v>
      </c>
      <c r="G258" t="s">
        <v>730</v>
      </c>
      <c r="H258">
        <v>17028</v>
      </c>
      <c r="I258" s="96"/>
      <c r="J258" s="83">
        <v>2027</v>
      </c>
      <c r="K258" s="83" t="s">
        <v>500</v>
      </c>
      <c r="L258" s="83" t="s">
        <v>983</v>
      </c>
      <c r="M258" s="83" t="s">
        <v>910</v>
      </c>
      <c r="N258" s="83" t="s">
        <v>884</v>
      </c>
      <c r="O258" s="49" t="s">
        <v>285</v>
      </c>
      <c r="P258" s="49" t="s">
        <v>730</v>
      </c>
      <c r="Q258" s="49">
        <v>17031</v>
      </c>
    </row>
    <row r="259" spans="1:17" x14ac:dyDescent="0.35">
      <c r="A259">
        <v>2026</v>
      </c>
      <c r="B259" t="s">
        <v>500</v>
      </c>
      <c r="C259" t="s">
        <v>501</v>
      </c>
      <c r="D259" t="s">
        <v>910</v>
      </c>
      <c r="E259" t="s">
        <v>884</v>
      </c>
      <c r="F259" t="s">
        <v>200</v>
      </c>
      <c r="G259" t="s">
        <v>661</v>
      </c>
      <c r="H259">
        <v>143996</v>
      </c>
      <c r="I259" s="96"/>
      <c r="J259" s="83">
        <v>2027</v>
      </c>
      <c r="K259" s="83" t="s">
        <v>500</v>
      </c>
      <c r="L259" s="83" t="s">
        <v>983</v>
      </c>
      <c r="M259" s="83" t="s">
        <v>910</v>
      </c>
      <c r="N259" s="83" t="s">
        <v>884</v>
      </c>
      <c r="O259" s="49" t="s">
        <v>200</v>
      </c>
      <c r="P259" s="49" t="s">
        <v>661</v>
      </c>
      <c r="Q259" s="49">
        <v>138084</v>
      </c>
    </row>
    <row r="260" spans="1:17" x14ac:dyDescent="0.35">
      <c r="A260">
        <v>2026</v>
      </c>
      <c r="B260" t="s">
        <v>500</v>
      </c>
      <c r="C260" t="s">
        <v>501</v>
      </c>
      <c r="D260" t="s">
        <v>910</v>
      </c>
      <c r="E260" t="s">
        <v>884</v>
      </c>
      <c r="F260" t="s">
        <v>201</v>
      </c>
      <c r="G260" t="s">
        <v>662</v>
      </c>
      <c r="H260">
        <v>24164</v>
      </c>
      <c r="I260" s="96"/>
      <c r="J260" s="83">
        <v>2027</v>
      </c>
      <c r="K260" s="83" t="s">
        <v>500</v>
      </c>
      <c r="L260" s="83" t="s">
        <v>983</v>
      </c>
      <c r="M260" s="83" t="s">
        <v>910</v>
      </c>
      <c r="N260" s="83" t="s">
        <v>884</v>
      </c>
      <c r="O260" s="49" t="s">
        <v>201</v>
      </c>
      <c r="P260" s="49" t="s">
        <v>662</v>
      </c>
      <c r="Q260" s="49">
        <v>24034</v>
      </c>
    </row>
    <row r="261" spans="1:17" x14ac:dyDescent="0.35">
      <c r="A261">
        <v>2026</v>
      </c>
      <c r="B261" t="s">
        <v>500</v>
      </c>
      <c r="C261" t="s">
        <v>501</v>
      </c>
      <c r="D261" t="s">
        <v>910</v>
      </c>
      <c r="E261" t="s">
        <v>884</v>
      </c>
      <c r="F261" t="s">
        <v>209</v>
      </c>
      <c r="G261" t="s">
        <v>669</v>
      </c>
      <c r="H261">
        <v>55808</v>
      </c>
      <c r="I261" s="96"/>
      <c r="J261" s="83">
        <v>2027</v>
      </c>
      <c r="K261" s="83" t="s">
        <v>500</v>
      </c>
      <c r="L261" s="83" t="s">
        <v>983</v>
      </c>
      <c r="M261" s="83" t="s">
        <v>910</v>
      </c>
      <c r="N261" s="83" t="s">
        <v>884</v>
      </c>
      <c r="O261" s="49" t="s">
        <v>209</v>
      </c>
      <c r="P261" s="49" t="s">
        <v>669</v>
      </c>
      <c r="Q261" s="49">
        <v>52359</v>
      </c>
    </row>
    <row r="262" spans="1:17" x14ac:dyDescent="0.35">
      <c r="A262">
        <v>2026</v>
      </c>
      <c r="B262" t="s">
        <v>500</v>
      </c>
      <c r="C262" t="s">
        <v>501</v>
      </c>
      <c r="D262" t="s">
        <v>910</v>
      </c>
      <c r="E262" t="s">
        <v>884</v>
      </c>
      <c r="F262" t="s">
        <v>165</v>
      </c>
      <c r="G262" t="s">
        <v>640</v>
      </c>
      <c r="H262">
        <v>165553</v>
      </c>
      <c r="I262" s="96"/>
      <c r="J262" s="83">
        <v>2027</v>
      </c>
      <c r="K262" s="83" t="s">
        <v>500</v>
      </c>
      <c r="L262" s="83" t="s">
        <v>983</v>
      </c>
      <c r="M262" s="83" t="s">
        <v>910</v>
      </c>
      <c r="N262" s="83" t="s">
        <v>884</v>
      </c>
      <c r="O262" s="49" t="s">
        <v>165</v>
      </c>
      <c r="P262" s="49" t="s">
        <v>640</v>
      </c>
      <c r="Q262" s="49">
        <v>159911</v>
      </c>
    </row>
    <row r="263" spans="1:17" x14ac:dyDescent="0.35">
      <c r="A263">
        <v>2026</v>
      </c>
      <c r="B263" t="s">
        <v>500</v>
      </c>
      <c r="C263" t="s">
        <v>501</v>
      </c>
      <c r="D263" t="s">
        <v>910</v>
      </c>
      <c r="E263" t="s">
        <v>884</v>
      </c>
      <c r="F263" t="s">
        <v>206</v>
      </c>
      <c r="G263" t="s">
        <v>666</v>
      </c>
      <c r="H263">
        <v>2926</v>
      </c>
      <c r="I263" s="96"/>
      <c r="J263" s="83">
        <v>2027</v>
      </c>
      <c r="K263" s="83" t="s">
        <v>500</v>
      </c>
      <c r="L263" s="83" t="s">
        <v>983</v>
      </c>
      <c r="M263" s="83" t="s">
        <v>910</v>
      </c>
      <c r="N263" s="83" t="s">
        <v>884</v>
      </c>
      <c r="O263" s="49" t="s">
        <v>206</v>
      </c>
      <c r="P263" s="49" t="s">
        <v>666</v>
      </c>
      <c r="Q263" s="49">
        <v>2843</v>
      </c>
    </row>
    <row r="264" spans="1:17" x14ac:dyDescent="0.35">
      <c r="A264">
        <v>2026</v>
      </c>
      <c r="B264" t="s">
        <v>500</v>
      </c>
      <c r="C264" t="s">
        <v>501</v>
      </c>
      <c r="D264" t="s">
        <v>910</v>
      </c>
      <c r="E264" t="s">
        <v>884</v>
      </c>
      <c r="F264" t="s">
        <v>195</v>
      </c>
      <c r="G264" t="s">
        <v>659</v>
      </c>
      <c r="H264">
        <v>90087</v>
      </c>
      <c r="I264" s="96"/>
      <c r="J264" s="83">
        <v>2027</v>
      </c>
      <c r="K264" s="83" t="s">
        <v>500</v>
      </c>
      <c r="L264" s="83" t="s">
        <v>983</v>
      </c>
      <c r="M264" s="83" t="s">
        <v>910</v>
      </c>
      <c r="N264" s="83" t="s">
        <v>884</v>
      </c>
      <c r="O264" s="49" t="s">
        <v>195</v>
      </c>
      <c r="P264" s="49" t="s">
        <v>659</v>
      </c>
      <c r="Q264" s="49">
        <v>91474</v>
      </c>
    </row>
    <row r="265" spans="1:17" x14ac:dyDescent="0.35">
      <c r="A265">
        <v>2026</v>
      </c>
      <c r="B265" t="s">
        <v>500</v>
      </c>
      <c r="C265" t="s">
        <v>501</v>
      </c>
      <c r="D265" t="s">
        <v>910</v>
      </c>
      <c r="E265" t="s">
        <v>884</v>
      </c>
      <c r="F265" t="s">
        <v>208</v>
      </c>
      <c r="G265" t="s">
        <v>668</v>
      </c>
      <c r="H265">
        <v>12105</v>
      </c>
      <c r="I265" s="96"/>
      <c r="J265" s="83">
        <v>2027</v>
      </c>
      <c r="K265" s="83" t="s">
        <v>500</v>
      </c>
      <c r="L265" s="83" t="s">
        <v>983</v>
      </c>
      <c r="M265" s="83" t="s">
        <v>910</v>
      </c>
      <c r="N265" s="83" t="s">
        <v>884</v>
      </c>
      <c r="O265" s="49" t="s">
        <v>208</v>
      </c>
      <c r="P265" s="49" t="s">
        <v>668</v>
      </c>
      <c r="Q265" s="49">
        <v>12774</v>
      </c>
    </row>
    <row r="266" spans="1:17" x14ac:dyDescent="0.35">
      <c r="A266">
        <v>2026</v>
      </c>
      <c r="B266" t="s">
        <v>500</v>
      </c>
      <c r="C266" t="s">
        <v>501</v>
      </c>
      <c r="D266" t="s">
        <v>910</v>
      </c>
      <c r="E266" t="s">
        <v>884</v>
      </c>
      <c r="F266" t="s">
        <v>203</v>
      </c>
      <c r="G266" t="s">
        <v>664</v>
      </c>
      <c r="H266">
        <v>9148</v>
      </c>
      <c r="I266" s="96"/>
      <c r="J266" s="83">
        <v>2027</v>
      </c>
      <c r="K266" s="83" t="s">
        <v>500</v>
      </c>
      <c r="L266" s="83" t="s">
        <v>983</v>
      </c>
      <c r="M266" s="83" t="s">
        <v>910</v>
      </c>
      <c r="N266" s="83" t="s">
        <v>884</v>
      </c>
      <c r="O266" s="49" t="s">
        <v>203</v>
      </c>
      <c r="P266" s="49" t="s">
        <v>664</v>
      </c>
      <c r="Q266" s="49">
        <v>11743</v>
      </c>
    </row>
    <row r="267" spans="1:17" x14ac:dyDescent="0.35">
      <c r="A267">
        <v>2026</v>
      </c>
      <c r="B267" t="s">
        <v>500</v>
      </c>
      <c r="C267" t="s">
        <v>501</v>
      </c>
      <c r="D267" t="s">
        <v>198</v>
      </c>
      <c r="E267" t="s">
        <v>469</v>
      </c>
      <c r="F267" t="s">
        <v>197</v>
      </c>
      <c r="G267" t="s">
        <v>468</v>
      </c>
      <c r="H267">
        <v>1471924</v>
      </c>
      <c r="I267" s="96"/>
      <c r="J267" s="83">
        <v>2027</v>
      </c>
      <c r="K267" s="83" t="s">
        <v>500</v>
      </c>
      <c r="L267" s="83" t="s">
        <v>983</v>
      </c>
      <c r="M267" s="83" t="s">
        <v>198</v>
      </c>
      <c r="N267" s="83" t="s">
        <v>469</v>
      </c>
      <c r="O267" s="49" t="s">
        <v>197</v>
      </c>
      <c r="P267" s="49" t="s">
        <v>468</v>
      </c>
      <c r="Q267" s="49">
        <v>1462357</v>
      </c>
    </row>
    <row r="268" spans="1:17" x14ac:dyDescent="0.35">
      <c r="A268">
        <v>2026</v>
      </c>
      <c r="B268" t="s">
        <v>500</v>
      </c>
      <c r="C268" t="s">
        <v>501</v>
      </c>
      <c r="D268" t="s">
        <v>198</v>
      </c>
      <c r="E268" t="s">
        <v>469</v>
      </c>
      <c r="F268" t="s">
        <v>198</v>
      </c>
      <c r="G268" t="s">
        <v>469</v>
      </c>
      <c r="H268">
        <v>974117</v>
      </c>
      <c r="I268" s="96"/>
      <c r="J268" s="83">
        <v>2027</v>
      </c>
      <c r="K268" s="83" t="s">
        <v>500</v>
      </c>
      <c r="L268" s="83" t="s">
        <v>983</v>
      </c>
      <c r="M268" s="83" t="s">
        <v>198</v>
      </c>
      <c r="N268" s="83" t="s">
        <v>469</v>
      </c>
      <c r="O268" s="49" t="s">
        <v>198</v>
      </c>
      <c r="P268" s="49" t="s">
        <v>469</v>
      </c>
      <c r="Q268" s="49">
        <v>960837</v>
      </c>
    </row>
    <row r="269" spans="1:17" x14ac:dyDescent="0.35">
      <c r="A269">
        <v>2026</v>
      </c>
      <c r="B269" t="s">
        <v>500</v>
      </c>
      <c r="C269" t="s">
        <v>501</v>
      </c>
      <c r="D269" t="s">
        <v>422</v>
      </c>
      <c r="E269" t="s">
        <v>885</v>
      </c>
      <c r="F269" t="s">
        <v>422</v>
      </c>
      <c r="G269" t="s">
        <v>885</v>
      </c>
      <c r="H269">
        <v>46950</v>
      </c>
      <c r="I269" s="96"/>
      <c r="J269" s="83">
        <v>2027</v>
      </c>
      <c r="K269" s="83" t="s">
        <v>500</v>
      </c>
      <c r="L269" s="83" t="s">
        <v>983</v>
      </c>
      <c r="M269" s="83" t="s">
        <v>422</v>
      </c>
      <c r="N269" s="83" t="s">
        <v>885</v>
      </c>
      <c r="O269" s="49" t="s">
        <v>422</v>
      </c>
      <c r="P269" s="49" t="s">
        <v>885</v>
      </c>
      <c r="Q269" s="49">
        <v>46286</v>
      </c>
    </row>
    <row r="270" spans="1:17" x14ac:dyDescent="0.35">
      <c r="A270">
        <v>2026</v>
      </c>
      <c r="B270" t="s">
        <v>500</v>
      </c>
      <c r="C270" t="s">
        <v>501</v>
      </c>
      <c r="D270" t="s">
        <v>911</v>
      </c>
      <c r="E270" t="s">
        <v>886</v>
      </c>
      <c r="F270" t="s">
        <v>43</v>
      </c>
      <c r="G270" t="s">
        <v>547</v>
      </c>
      <c r="H270">
        <v>63299</v>
      </c>
      <c r="I270" s="96"/>
      <c r="J270" s="83">
        <v>2027</v>
      </c>
      <c r="K270" s="83" t="s">
        <v>500</v>
      </c>
      <c r="L270" s="83" t="s">
        <v>983</v>
      </c>
      <c r="M270" s="83" t="s">
        <v>911</v>
      </c>
      <c r="N270" s="83" t="s">
        <v>886</v>
      </c>
      <c r="O270" s="49" t="s">
        <v>43</v>
      </c>
      <c r="P270" s="49" t="s">
        <v>547</v>
      </c>
      <c r="Q270" s="49">
        <v>63393</v>
      </c>
    </row>
    <row r="271" spans="1:17" x14ac:dyDescent="0.35">
      <c r="A271">
        <v>2026</v>
      </c>
      <c r="B271" t="s">
        <v>500</v>
      </c>
      <c r="C271" t="s">
        <v>501</v>
      </c>
      <c r="D271" t="s">
        <v>911</v>
      </c>
      <c r="E271" t="s">
        <v>886</v>
      </c>
      <c r="F271" t="s">
        <v>44</v>
      </c>
      <c r="G271" t="s">
        <v>548</v>
      </c>
      <c r="H271">
        <v>33338</v>
      </c>
      <c r="I271" s="96"/>
      <c r="J271" s="83">
        <v>2027</v>
      </c>
      <c r="K271" s="83" t="s">
        <v>500</v>
      </c>
      <c r="L271" s="83" t="s">
        <v>983</v>
      </c>
      <c r="M271" s="83" t="s">
        <v>911</v>
      </c>
      <c r="N271" s="83" t="s">
        <v>886</v>
      </c>
      <c r="O271" s="49" t="s">
        <v>44</v>
      </c>
      <c r="P271" s="49" t="s">
        <v>548</v>
      </c>
      <c r="Q271" s="49">
        <v>34091</v>
      </c>
    </row>
    <row r="272" spans="1:17" x14ac:dyDescent="0.35">
      <c r="A272">
        <v>2026</v>
      </c>
      <c r="B272" t="s">
        <v>500</v>
      </c>
      <c r="C272" t="s">
        <v>501</v>
      </c>
      <c r="D272" t="s">
        <v>911</v>
      </c>
      <c r="E272" t="s">
        <v>886</v>
      </c>
      <c r="F272" t="s">
        <v>39</v>
      </c>
      <c r="G272" t="s">
        <v>542</v>
      </c>
      <c r="H272">
        <v>54715</v>
      </c>
      <c r="I272" s="96"/>
      <c r="J272" s="83">
        <v>2027</v>
      </c>
      <c r="K272" s="83" t="s">
        <v>500</v>
      </c>
      <c r="L272" s="83" t="s">
        <v>983</v>
      </c>
      <c r="M272" s="83" t="s">
        <v>911</v>
      </c>
      <c r="N272" s="83" t="s">
        <v>886</v>
      </c>
      <c r="O272" s="49" t="s">
        <v>39</v>
      </c>
      <c r="P272" s="49" t="s">
        <v>542</v>
      </c>
      <c r="Q272" s="49">
        <v>59777</v>
      </c>
    </row>
    <row r="273" spans="1:17" x14ac:dyDescent="0.35">
      <c r="A273">
        <v>2026</v>
      </c>
      <c r="B273" t="s">
        <v>500</v>
      </c>
      <c r="C273" t="s">
        <v>501</v>
      </c>
      <c r="D273" t="s">
        <v>911</v>
      </c>
      <c r="E273" t="s">
        <v>886</v>
      </c>
      <c r="F273" t="s">
        <v>40</v>
      </c>
      <c r="G273" t="s">
        <v>543</v>
      </c>
      <c r="H273">
        <v>28431</v>
      </c>
      <c r="I273" s="96"/>
      <c r="J273" s="83">
        <v>2027</v>
      </c>
      <c r="K273" s="83" t="s">
        <v>500</v>
      </c>
      <c r="L273" s="83" t="s">
        <v>983</v>
      </c>
      <c r="M273" s="83" t="s">
        <v>911</v>
      </c>
      <c r="N273" s="83" t="s">
        <v>886</v>
      </c>
      <c r="O273" s="49" t="s">
        <v>40</v>
      </c>
      <c r="P273" s="49" t="s">
        <v>543</v>
      </c>
      <c r="Q273" s="49">
        <v>27923</v>
      </c>
    </row>
    <row r="274" spans="1:17" x14ac:dyDescent="0.35">
      <c r="A274">
        <v>2026</v>
      </c>
      <c r="B274" t="s">
        <v>500</v>
      </c>
      <c r="C274" t="s">
        <v>501</v>
      </c>
      <c r="D274" t="s">
        <v>911</v>
      </c>
      <c r="E274" t="s">
        <v>886</v>
      </c>
      <c r="F274" t="s">
        <v>41</v>
      </c>
      <c r="G274" t="s">
        <v>544</v>
      </c>
      <c r="H274">
        <v>51992</v>
      </c>
      <c r="I274" s="96"/>
      <c r="J274" s="83">
        <v>2027</v>
      </c>
      <c r="K274" s="83" t="s">
        <v>500</v>
      </c>
      <c r="L274" s="83" t="s">
        <v>983</v>
      </c>
      <c r="M274" s="83" t="s">
        <v>911</v>
      </c>
      <c r="N274" s="83" t="s">
        <v>886</v>
      </c>
      <c r="O274" s="49" t="s">
        <v>41</v>
      </c>
      <c r="P274" s="49" t="s">
        <v>544</v>
      </c>
      <c r="Q274" s="49">
        <v>53347</v>
      </c>
    </row>
    <row r="275" spans="1:17" x14ac:dyDescent="0.35">
      <c r="A275">
        <v>2026</v>
      </c>
      <c r="B275" t="s">
        <v>500</v>
      </c>
      <c r="C275" t="s">
        <v>501</v>
      </c>
      <c r="D275" t="s">
        <v>911</v>
      </c>
      <c r="E275" t="s">
        <v>886</v>
      </c>
      <c r="F275" t="s">
        <v>42</v>
      </c>
      <c r="G275" t="s">
        <v>545</v>
      </c>
      <c r="H275">
        <v>19549</v>
      </c>
      <c r="I275" s="96"/>
      <c r="J275" s="83">
        <v>2027</v>
      </c>
      <c r="K275" s="83" t="s">
        <v>500</v>
      </c>
      <c r="L275" s="83" t="s">
        <v>983</v>
      </c>
      <c r="M275" s="83" t="s">
        <v>911</v>
      </c>
      <c r="N275" s="83" t="s">
        <v>886</v>
      </c>
      <c r="O275" s="49" t="s">
        <v>42</v>
      </c>
      <c r="P275" s="49" t="s">
        <v>545</v>
      </c>
      <c r="Q275" s="49">
        <v>20239</v>
      </c>
    </row>
    <row r="276" spans="1:17" x14ac:dyDescent="0.35">
      <c r="A276">
        <v>2026</v>
      </c>
      <c r="B276" t="s">
        <v>500</v>
      </c>
      <c r="C276" t="s">
        <v>501</v>
      </c>
      <c r="D276" t="s">
        <v>911</v>
      </c>
      <c r="E276" t="s">
        <v>886</v>
      </c>
      <c r="F276" t="s">
        <v>45</v>
      </c>
      <c r="G276" t="s">
        <v>549</v>
      </c>
      <c r="H276">
        <v>28081</v>
      </c>
      <c r="I276" s="96"/>
      <c r="J276" s="83">
        <v>2027</v>
      </c>
      <c r="K276" s="83" t="s">
        <v>500</v>
      </c>
      <c r="L276" s="83" t="s">
        <v>983</v>
      </c>
      <c r="M276" s="83" t="s">
        <v>911</v>
      </c>
      <c r="N276" s="83" t="s">
        <v>886</v>
      </c>
      <c r="O276" s="49" t="s">
        <v>45</v>
      </c>
      <c r="P276" s="49" t="s">
        <v>549</v>
      </c>
      <c r="Q276" s="49">
        <v>27259</v>
      </c>
    </row>
    <row r="277" spans="1:17" x14ac:dyDescent="0.35">
      <c r="A277">
        <v>2026</v>
      </c>
      <c r="B277" t="s">
        <v>500</v>
      </c>
      <c r="C277" t="s">
        <v>501</v>
      </c>
      <c r="D277" t="s">
        <v>911</v>
      </c>
      <c r="E277" t="s">
        <v>886</v>
      </c>
      <c r="F277" t="s">
        <v>381</v>
      </c>
      <c r="G277" t="s">
        <v>808</v>
      </c>
      <c r="H277">
        <v>53801</v>
      </c>
      <c r="I277" s="96"/>
      <c r="J277" s="83">
        <v>2027</v>
      </c>
      <c r="K277" s="83" t="s">
        <v>500</v>
      </c>
      <c r="L277" s="83" t="s">
        <v>983</v>
      </c>
      <c r="M277" s="83" t="s">
        <v>911</v>
      </c>
      <c r="N277" s="83" t="s">
        <v>886</v>
      </c>
      <c r="O277" s="49" t="s">
        <v>381</v>
      </c>
      <c r="P277" s="49" t="s">
        <v>808</v>
      </c>
      <c r="Q277" s="49">
        <v>53636</v>
      </c>
    </row>
    <row r="278" spans="1:17" x14ac:dyDescent="0.35">
      <c r="A278">
        <v>2026</v>
      </c>
      <c r="B278" t="s">
        <v>500</v>
      </c>
      <c r="C278" t="s">
        <v>501</v>
      </c>
      <c r="D278" t="s">
        <v>911</v>
      </c>
      <c r="E278" t="s">
        <v>886</v>
      </c>
      <c r="F278" t="s">
        <v>47</v>
      </c>
      <c r="G278" t="s">
        <v>551</v>
      </c>
      <c r="H278">
        <v>26216</v>
      </c>
      <c r="I278" s="96"/>
      <c r="J278" s="83">
        <v>2027</v>
      </c>
      <c r="K278" s="83" t="s">
        <v>500</v>
      </c>
      <c r="L278" s="83" t="s">
        <v>983</v>
      </c>
      <c r="M278" s="83" t="s">
        <v>911</v>
      </c>
      <c r="N278" s="83" t="s">
        <v>886</v>
      </c>
      <c r="O278" s="49" t="s">
        <v>47</v>
      </c>
      <c r="P278" s="49" t="s">
        <v>551</v>
      </c>
      <c r="Q278" s="49">
        <v>30648</v>
      </c>
    </row>
    <row r="279" spans="1:17" x14ac:dyDescent="0.35">
      <c r="A279">
        <v>2026</v>
      </c>
      <c r="B279" t="s">
        <v>500</v>
      </c>
      <c r="C279" t="s">
        <v>501</v>
      </c>
      <c r="D279" t="s">
        <v>911</v>
      </c>
      <c r="E279" t="s">
        <v>886</v>
      </c>
      <c r="F279" t="s">
        <v>46</v>
      </c>
      <c r="G279" t="s">
        <v>550</v>
      </c>
      <c r="H279">
        <v>45259</v>
      </c>
      <c r="I279" s="96"/>
      <c r="J279" s="83">
        <v>2027</v>
      </c>
      <c r="K279" s="83" t="s">
        <v>500</v>
      </c>
      <c r="L279" s="83" t="s">
        <v>983</v>
      </c>
      <c r="M279" s="83" t="s">
        <v>911</v>
      </c>
      <c r="N279" s="83" t="s">
        <v>886</v>
      </c>
      <c r="O279" s="49" t="s">
        <v>46</v>
      </c>
      <c r="P279" s="49" t="s">
        <v>550</v>
      </c>
      <c r="Q279" s="49">
        <v>45288</v>
      </c>
    </row>
    <row r="280" spans="1:17" x14ac:dyDescent="0.35">
      <c r="A280">
        <v>2026</v>
      </c>
      <c r="B280" t="s">
        <v>500</v>
      </c>
      <c r="C280" t="s">
        <v>501</v>
      </c>
      <c r="D280" t="s">
        <v>912</v>
      </c>
      <c r="E280" t="s">
        <v>887</v>
      </c>
      <c r="F280" t="s">
        <v>373</v>
      </c>
      <c r="G280" t="s">
        <v>801</v>
      </c>
      <c r="H280">
        <v>24957</v>
      </c>
      <c r="I280" s="96"/>
      <c r="J280" s="83">
        <v>2027</v>
      </c>
      <c r="K280" s="83" t="s">
        <v>500</v>
      </c>
      <c r="L280" s="83" t="s">
        <v>983</v>
      </c>
      <c r="M280" s="83" t="s">
        <v>912</v>
      </c>
      <c r="N280" s="83" t="s">
        <v>887</v>
      </c>
      <c r="O280" s="49" t="s">
        <v>373</v>
      </c>
      <c r="P280" s="49" t="s">
        <v>801</v>
      </c>
      <c r="Q280" s="49">
        <v>24947</v>
      </c>
    </row>
    <row r="281" spans="1:17" x14ac:dyDescent="0.35">
      <c r="A281">
        <v>2026</v>
      </c>
      <c r="B281" t="s">
        <v>500</v>
      </c>
      <c r="C281" t="s">
        <v>501</v>
      </c>
      <c r="D281" t="s">
        <v>912</v>
      </c>
      <c r="E281" t="s">
        <v>887</v>
      </c>
      <c r="F281" t="s">
        <v>218</v>
      </c>
      <c r="G281" t="s">
        <v>677</v>
      </c>
      <c r="H281">
        <v>1136</v>
      </c>
      <c r="I281" s="96"/>
      <c r="J281" s="83">
        <v>2027</v>
      </c>
      <c r="K281" s="83" t="s">
        <v>500</v>
      </c>
      <c r="L281" s="83" t="s">
        <v>983</v>
      </c>
      <c r="M281" s="83" t="s">
        <v>912</v>
      </c>
      <c r="N281" s="83" t="s">
        <v>887</v>
      </c>
      <c r="O281" s="49" t="s">
        <v>218</v>
      </c>
      <c r="P281" s="49" t="s">
        <v>677</v>
      </c>
      <c r="Q281" s="49">
        <v>1204</v>
      </c>
    </row>
    <row r="282" spans="1:17" x14ac:dyDescent="0.35">
      <c r="A282">
        <v>2026</v>
      </c>
      <c r="B282" t="s">
        <v>500</v>
      </c>
      <c r="C282" t="s">
        <v>501</v>
      </c>
      <c r="D282" t="s">
        <v>912</v>
      </c>
      <c r="E282" t="s">
        <v>887</v>
      </c>
      <c r="F282" t="s">
        <v>217</v>
      </c>
      <c r="G282" t="s">
        <v>676</v>
      </c>
      <c r="H282">
        <v>26282</v>
      </c>
      <c r="I282" s="96"/>
      <c r="J282" s="83">
        <v>2027</v>
      </c>
      <c r="K282" s="83" t="s">
        <v>500</v>
      </c>
      <c r="L282" s="83" t="s">
        <v>983</v>
      </c>
      <c r="M282" s="83" t="s">
        <v>912</v>
      </c>
      <c r="N282" s="83" t="s">
        <v>887</v>
      </c>
      <c r="O282" s="49" t="s">
        <v>217</v>
      </c>
      <c r="P282" s="49" t="s">
        <v>676</v>
      </c>
      <c r="Q282" s="49">
        <v>26592</v>
      </c>
    </row>
    <row r="283" spans="1:17" x14ac:dyDescent="0.35">
      <c r="A283">
        <v>2026</v>
      </c>
      <c r="B283" t="s">
        <v>500</v>
      </c>
      <c r="C283" t="s">
        <v>501</v>
      </c>
      <c r="D283" t="s">
        <v>912</v>
      </c>
      <c r="E283" t="s">
        <v>887</v>
      </c>
      <c r="F283" t="s">
        <v>360</v>
      </c>
      <c r="G283" t="s">
        <v>793</v>
      </c>
      <c r="H283">
        <v>18785</v>
      </c>
      <c r="I283" s="96"/>
      <c r="J283" s="83">
        <v>2027</v>
      </c>
      <c r="K283" s="83" t="s">
        <v>500</v>
      </c>
      <c r="L283" s="83" t="s">
        <v>983</v>
      </c>
      <c r="M283" s="83" t="s">
        <v>912</v>
      </c>
      <c r="N283" s="83" t="s">
        <v>887</v>
      </c>
      <c r="O283" s="49" t="s">
        <v>360</v>
      </c>
      <c r="P283" s="49" t="s">
        <v>793</v>
      </c>
      <c r="Q283" s="49">
        <v>17735</v>
      </c>
    </row>
    <row r="284" spans="1:17" x14ac:dyDescent="0.35">
      <c r="A284">
        <v>2026</v>
      </c>
      <c r="B284" t="s">
        <v>500</v>
      </c>
      <c r="C284" t="s">
        <v>501</v>
      </c>
      <c r="D284" t="s">
        <v>912</v>
      </c>
      <c r="E284" t="s">
        <v>887</v>
      </c>
      <c r="F284" t="s">
        <v>219</v>
      </c>
      <c r="G284" t="s">
        <v>678</v>
      </c>
      <c r="H284">
        <v>8803</v>
      </c>
      <c r="I284" s="96"/>
      <c r="J284" s="83">
        <v>2027</v>
      </c>
      <c r="K284" s="83" t="s">
        <v>500</v>
      </c>
      <c r="L284" s="83" t="s">
        <v>983</v>
      </c>
      <c r="M284" s="83" t="s">
        <v>912</v>
      </c>
      <c r="N284" s="83" t="s">
        <v>887</v>
      </c>
      <c r="O284" s="49" t="s">
        <v>219</v>
      </c>
      <c r="P284" s="49" t="s">
        <v>678</v>
      </c>
      <c r="Q284" s="49">
        <v>8604</v>
      </c>
    </row>
    <row r="285" spans="1:17" x14ac:dyDescent="0.35">
      <c r="A285">
        <v>2026</v>
      </c>
      <c r="B285" t="s">
        <v>500</v>
      </c>
      <c r="C285" t="s">
        <v>501</v>
      </c>
      <c r="D285" t="s">
        <v>912</v>
      </c>
      <c r="E285" t="s">
        <v>887</v>
      </c>
      <c r="F285" t="s">
        <v>383</v>
      </c>
      <c r="G285" t="s">
        <v>810</v>
      </c>
      <c r="H285">
        <v>40035</v>
      </c>
      <c r="I285" s="96"/>
      <c r="J285" s="83">
        <v>2027</v>
      </c>
      <c r="K285" s="83" t="s">
        <v>500</v>
      </c>
      <c r="L285" s="83" t="s">
        <v>983</v>
      </c>
      <c r="M285" s="83" t="s">
        <v>912</v>
      </c>
      <c r="N285" s="83" t="s">
        <v>887</v>
      </c>
      <c r="O285" s="49" t="s">
        <v>383</v>
      </c>
      <c r="P285" s="49" t="s">
        <v>810</v>
      </c>
      <c r="Q285" s="49">
        <v>38912</v>
      </c>
    </row>
    <row r="286" spans="1:17" x14ac:dyDescent="0.35">
      <c r="A286">
        <v>2026</v>
      </c>
      <c r="B286" t="s">
        <v>500</v>
      </c>
      <c r="C286" t="s">
        <v>501</v>
      </c>
      <c r="D286" t="s">
        <v>912</v>
      </c>
      <c r="E286" t="s">
        <v>887</v>
      </c>
      <c r="F286" t="s">
        <v>384</v>
      </c>
      <c r="G286" t="s">
        <v>811</v>
      </c>
      <c r="H286">
        <v>17942</v>
      </c>
      <c r="I286" s="96"/>
      <c r="J286" s="83">
        <v>2027</v>
      </c>
      <c r="K286" s="83" t="s">
        <v>500</v>
      </c>
      <c r="L286" s="83" t="s">
        <v>983</v>
      </c>
      <c r="M286" s="83" t="s">
        <v>912</v>
      </c>
      <c r="N286" s="83" t="s">
        <v>887</v>
      </c>
      <c r="O286" s="49" t="s">
        <v>384</v>
      </c>
      <c r="P286" s="49" t="s">
        <v>811</v>
      </c>
      <c r="Q286" s="49">
        <v>17459</v>
      </c>
    </row>
    <row r="287" spans="1:17" x14ac:dyDescent="0.35">
      <c r="A287">
        <v>2026</v>
      </c>
      <c r="B287" t="s">
        <v>500</v>
      </c>
      <c r="C287" t="s">
        <v>501</v>
      </c>
      <c r="D287" t="s">
        <v>281</v>
      </c>
      <c r="E287" t="s">
        <v>942</v>
      </c>
      <c r="F287" t="s">
        <v>281</v>
      </c>
      <c r="G287" t="s">
        <v>933</v>
      </c>
      <c r="H287">
        <v>122181</v>
      </c>
      <c r="I287" s="96"/>
      <c r="J287" s="83">
        <v>2027</v>
      </c>
      <c r="K287" s="83" t="s">
        <v>500</v>
      </c>
      <c r="L287" s="83" t="s">
        <v>983</v>
      </c>
      <c r="M287" s="83" t="s">
        <v>281</v>
      </c>
      <c r="N287" s="83" t="s">
        <v>933</v>
      </c>
      <c r="O287" s="49" t="s">
        <v>281</v>
      </c>
      <c r="P287" s="49" t="s">
        <v>933</v>
      </c>
      <c r="Q287" s="49">
        <v>128196</v>
      </c>
    </row>
    <row r="288" spans="1:17" x14ac:dyDescent="0.35">
      <c r="A288">
        <v>2026</v>
      </c>
      <c r="B288" t="s">
        <v>500</v>
      </c>
      <c r="C288" t="s">
        <v>501</v>
      </c>
      <c r="D288" t="s">
        <v>163</v>
      </c>
      <c r="E288" t="s">
        <v>456</v>
      </c>
      <c r="F288" t="s">
        <v>163</v>
      </c>
      <c r="G288" t="s">
        <v>456</v>
      </c>
      <c r="H288">
        <v>312037</v>
      </c>
      <c r="I288" s="96"/>
      <c r="J288" s="83">
        <v>2027</v>
      </c>
      <c r="K288" s="83" t="s">
        <v>500</v>
      </c>
      <c r="L288" s="83" t="s">
        <v>983</v>
      </c>
      <c r="M288" s="83" t="s">
        <v>163</v>
      </c>
      <c r="N288" s="83" t="s">
        <v>456</v>
      </c>
      <c r="O288" s="49" t="s">
        <v>163</v>
      </c>
      <c r="P288" s="49" t="s">
        <v>456</v>
      </c>
      <c r="Q288" s="49">
        <v>302157</v>
      </c>
    </row>
    <row r="289" spans="1:17" x14ac:dyDescent="0.35">
      <c r="A289">
        <v>2026</v>
      </c>
      <c r="B289" t="s">
        <v>500</v>
      </c>
      <c r="C289" t="s">
        <v>501</v>
      </c>
      <c r="D289" t="s">
        <v>163</v>
      </c>
      <c r="E289" t="s">
        <v>456</v>
      </c>
      <c r="F289" t="s">
        <v>164</v>
      </c>
      <c r="G289" t="s">
        <v>457</v>
      </c>
      <c r="H289">
        <v>127364</v>
      </c>
      <c r="I289" s="96"/>
      <c r="J289" s="83">
        <v>2027</v>
      </c>
      <c r="K289" s="83" t="s">
        <v>500</v>
      </c>
      <c r="L289" s="83" t="s">
        <v>983</v>
      </c>
      <c r="M289" s="83" t="s">
        <v>163</v>
      </c>
      <c r="N289" s="83" t="s">
        <v>456</v>
      </c>
      <c r="O289" s="49" t="s">
        <v>164</v>
      </c>
      <c r="P289" s="49" t="s">
        <v>457</v>
      </c>
      <c r="Q289" s="49">
        <v>130547</v>
      </c>
    </row>
    <row r="290" spans="1:17" x14ac:dyDescent="0.35">
      <c r="A290">
        <v>2026</v>
      </c>
      <c r="B290" t="s">
        <v>500</v>
      </c>
      <c r="C290" t="s">
        <v>501</v>
      </c>
      <c r="D290" t="s">
        <v>262</v>
      </c>
      <c r="E290" t="s">
        <v>477</v>
      </c>
      <c r="F290" t="s">
        <v>262</v>
      </c>
      <c r="G290" t="s">
        <v>477</v>
      </c>
      <c r="H290">
        <v>201225</v>
      </c>
      <c r="I290" s="96"/>
      <c r="J290" s="83">
        <v>2027</v>
      </c>
      <c r="K290" s="83" t="s">
        <v>500</v>
      </c>
      <c r="L290" s="83" t="s">
        <v>983</v>
      </c>
      <c r="M290" s="83" t="s">
        <v>262</v>
      </c>
      <c r="N290" s="83" t="s">
        <v>477</v>
      </c>
      <c r="O290" s="49" t="s">
        <v>262</v>
      </c>
      <c r="P290" s="49" t="s">
        <v>477</v>
      </c>
      <c r="Q290" s="49">
        <v>217717</v>
      </c>
    </row>
    <row r="291" spans="1:17" x14ac:dyDescent="0.35">
      <c r="A291">
        <v>2026</v>
      </c>
      <c r="B291" t="s">
        <v>500</v>
      </c>
      <c r="C291" t="s">
        <v>501</v>
      </c>
      <c r="D291" t="s">
        <v>262</v>
      </c>
      <c r="E291" t="s">
        <v>477</v>
      </c>
      <c r="F291" t="s">
        <v>263</v>
      </c>
      <c r="G291" t="s">
        <v>478</v>
      </c>
      <c r="H291">
        <v>75217</v>
      </c>
      <c r="I291" s="96"/>
      <c r="J291" s="83">
        <v>2027</v>
      </c>
      <c r="K291" s="83" t="s">
        <v>500</v>
      </c>
      <c r="L291" s="83" t="s">
        <v>983</v>
      </c>
      <c r="M291" s="83" t="s">
        <v>262</v>
      </c>
      <c r="N291" s="83" t="s">
        <v>477</v>
      </c>
      <c r="O291" s="49" t="s">
        <v>263</v>
      </c>
      <c r="P291" s="49" t="s">
        <v>478</v>
      </c>
      <c r="Q291" s="49">
        <v>80030</v>
      </c>
    </row>
    <row r="292" spans="1:17" x14ac:dyDescent="0.35">
      <c r="A292">
        <v>2026</v>
      </c>
      <c r="B292" t="s">
        <v>500</v>
      </c>
      <c r="C292" t="s">
        <v>501</v>
      </c>
      <c r="D292" t="s">
        <v>913</v>
      </c>
      <c r="E292" t="s">
        <v>888</v>
      </c>
      <c r="F292" t="s">
        <v>65</v>
      </c>
      <c r="G292" t="s">
        <v>569</v>
      </c>
      <c r="H292">
        <v>2885</v>
      </c>
      <c r="I292" s="96"/>
      <c r="J292" s="83">
        <v>2027</v>
      </c>
      <c r="K292" s="83" t="s">
        <v>500</v>
      </c>
      <c r="L292" s="83" t="s">
        <v>983</v>
      </c>
      <c r="M292" s="83" t="s">
        <v>913</v>
      </c>
      <c r="N292" s="83" t="s">
        <v>888</v>
      </c>
      <c r="O292" s="49" t="s">
        <v>65</v>
      </c>
      <c r="P292" s="49" t="s">
        <v>569</v>
      </c>
      <c r="Q292" s="49">
        <v>4625</v>
      </c>
    </row>
    <row r="293" spans="1:17" x14ac:dyDescent="0.35">
      <c r="A293">
        <v>2026</v>
      </c>
      <c r="B293" t="s">
        <v>500</v>
      </c>
      <c r="C293" t="s">
        <v>501</v>
      </c>
      <c r="D293" t="s">
        <v>913</v>
      </c>
      <c r="E293" t="s">
        <v>888</v>
      </c>
      <c r="F293" t="s">
        <v>255</v>
      </c>
      <c r="G293" t="s">
        <v>710</v>
      </c>
      <c r="H293">
        <v>2558</v>
      </c>
      <c r="I293" s="96"/>
      <c r="J293" s="83">
        <v>2027</v>
      </c>
      <c r="K293" s="83" t="s">
        <v>500</v>
      </c>
      <c r="L293" s="83" t="s">
        <v>983</v>
      </c>
      <c r="M293" s="83" t="s">
        <v>913</v>
      </c>
      <c r="N293" s="83" t="s">
        <v>888</v>
      </c>
      <c r="O293" s="49" t="s">
        <v>255</v>
      </c>
      <c r="P293" s="49" t="s">
        <v>710</v>
      </c>
      <c r="Q293" s="49">
        <v>3240</v>
      </c>
    </row>
    <row r="294" spans="1:17" x14ac:dyDescent="0.35">
      <c r="A294">
        <v>2026</v>
      </c>
      <c r="B294" t="s">
        <v>500</v>
      </c>
      <c r="C294" t="s">
        <v>501</v>
      </c>
      <c r="D294" t="s">
        <v>913</v>
      </c>
      <c r="E294" t="s">
        <v>888</v>
      </c>
      <c r="F294" t="s">
        <v>190</v>
      </c>
      <c r="G294" t="s">
        <v>655</v>
      </c>
      <c r="H294">
        <v>37565</v>
      </c>
      <c r="I294" s="96"/>
      <c r="J294" s="83">
        <v>2027</v>
      </c>
      <c r="K294" s="83" t="s">
        <v>500</v>
      </c>
      <c r="L294" s="83" t="s">
        <v>983</v>
      </c>
      <c r="M294" s="83" t="s">
        <v>913</v>
      </c>
      <c r="N294" s="83" t="s">
        <v>888</v>
      </c>
      <c r="O294" s="49" t="s">
        <v>190</v>
      </c>
      <c r="P294" s="49" t="s">
        <v>655</v>
      </c>
      <c r="Q294" s="49">
        <v>35369</v>
      </c>
    </row>
    <row r="295" spans="1:17" x14ac:dyDescent="0.35">
      <c r="A295">
        <v>2026</v>
      </c>
      <c r="B295" t="s">
        <v>500</v>
      </c>
      <c r="C295" t="s">
        <v>501</v>
      </c>
      <c r="D295" t="s">
        <v>913</v>
      </c>
      <c r="E295" t="s">
        <v>888</v>
      </c>
      <c r="F295" t="s">
        <v>191</v>
      </c>
      <c r="G295" t="s">
        <v>656</v>
      </c>
      <c r="H295">
        <v>23307</v>
      </c>
      <c r="I295" s="96"/>
      <c r="J295" s="83">
        <v>2027</v>
      </c>
      <c r="K295" s="83" t="s">
        <v>500</v>
      </c>
      <c r="L295" s="83" t="s">
        <v>983</v>
      </c>
      <c r="M295" s="83" t="s">
        <v>913</v>
      </c>
      <c r="N295" s="83" t="s">
        <v>888</v>
      </c>
      <c r="O295" s="49" t="s">
        <v>191</v>
      </c>
      <c r="P295" s="49" t="s">
        <v>656</v>
      </c>
      <c r="Q295" s="49">
        <v>22218</v>
      </c>
    </row>
    <row r="296" spans="1:17" x14ac:dyDescent="0.35">
      <c r="A296">
        <v>2026</v>
      </c>
      <c r="B296" t="s">
        <v>500</v>
      </c>
      <c r="C296" t="s">
        <v>501</v>
      </c>
      <c r="D296" t="s">
        <v>913</v>
      </c>
      <c r="E296" t="s">
        <v>888</v>
      </c>
      <c r="F296" t="s">
        <v>361</v>
      </c>
      <c r="G296" t="s">
        <v>568</v>
      </c>
      <c r="H296">
        <v>5407</v>
      </c>
      <c r="I296" s="96"/>
      <c r="J296" s="83">
        <v>2027</v>
      </c>
      <c r="K296" s="83" t="s">
        <v>500</v>
      </c>
      <c r="L296" s="83" t="s">
        <v>983</v>
      </c>
      <c r="M296" s="83" t="s">
        <v>913</v>
      </c>
      <c r="N296" s="83" t="s">
        <v>888</v>
      </c>
      <c r="O296" s="49" t="s">
        <v>361</v>
      </c>
      <c r="P296" s="49" t="s">
        <v>568</v>
      </c>
      <c r="Q296" s="49">
        <v>8330</v>
      </c>
    </row>
    <row r="297" spans="1:17" x14ac:dyDescent="0.35">
      <c r="A297">
        <v>2026</v>
      </c>
      <c r="B297" t="s">
        <v>500</v>
      </c>
      <c r="C297" t="s">
        <v>501</v>
      </c>
      <c r="D297" t="s">
        <v>913</v>
      </c>
      <c r="E297" t="s">
        <v>888</v>
      </c>
      <c r="F297" t="s">
        <v>256</v>
      </c>
      <c r="G297" t="s">
        <v>558</v>
      </c>
      <c r="H297">
        <v>45289</v>
      </c>
      <c r="I297" s="96"/>
      <c r="J297" s="83">
        <v>2027</v>
      </c>
      <c r="K297" s="83" t="s">
        <v>500</v>
      </c>
      <c r="L297" s="83" t="s">
        <v>983</v>
      </c>
      <c r="M297" s="83" t="s">
        <v>913</v>
      </c>
      <c r="N297" s="83" t="s">
        <v>888</v>
      </c>
      <c r="O297" s="49" t="s">
        <v>256</v>
      </c>
      <c r="P297" s="49" t="s">
        <v>558</v>
      </c>
      <c r="Q297" s="49">
        <v>49010</v>
      </c>
    </row>
    <row r="298" spans="1:17" x14ac:dyDescent="0.35">
      <c r="A298">
        <v>2026</v>
      </c>
      <c r="B298" t="s">
        <v>500</v>
      </c>
      <c r="C298" t="s">
        <v>501</v>
      </c>
      <c r="D298" t="s">
        <v>913</v>
      </c>
      <c r="E298" t="s">
        <v>888</v>
      </c>
      <c r="F298" t="s">
        <v>257</v>
      </c>
      <c r="G298" t="s">
        <v>711</v>
      </c>
      <c r="H298">
        <v>27470</v>
      </c>
      <c r="I298" s="96"/>
      <c r="J298" s="83">
        <v>2027</v>
      </c>
      <c r="K298" s="83" t="s">
        <v>500</v>
      </c>
      <c r="L298" s="83" t="s">
        <v>983</v>
      </c>
      <c r="M298" s="83" t="s">
        <v>913</v>
      </c>
      <c r="N298" s="83" t="s">
        <v>888</v>
      </c>
      <c r="O298" s="49" t="s">
        <v>257</v>
      </c>
      <c r="P298" s="49" t="s">
        <v>711</v>
      </c>
      <c r="Q298" s="49">
        <v>27180</v>
      </c>
    </row>
    <row r="299" spans="1:17" x14ac:dyDescent="0.35">
      <c r="A299">
        <v>2026</v>
      </c>
      <c r="B299" t="s">
        <v>500</v>
      </c>
      <c r="C299" t="s">
        <v>501</v>
      </c>
      <c r="D299" t="s">
        <v>913</v>
      </c>
      <c r="E299" t="s">
        <v>888</v>
      </c>
      <c r="F299" t="s">
        <v>259</v>
      </c>
      <c r="G299" t="s">
        <v>713</v>
      </c>
      <c r="H299">
        <v>23506</v>
      </c>
      <c r="I299" s="96"/>
      <c r="J299" s="83">
        <v>2027</v>
      </c>
      <c r="K299" s="83" t="s">
        <v>500</v>
      </c>
      <c r="L299" s="83" t="s">
        <v>983</v>
      </c>
      <c r="M299" s="83" t="s">
        <v>913</v>
      </c>
      <c r="N299" s="83" t="s">
        <v>888</v>
      </c>
      <c r="O299" s="49" t="s">
        <v>259</v>
      </c>
      <c r="P299" s="49" t="s">
        <v>713</v>
      </c>
      <c r="Q299" s="49">
        <v>22207</v>
      </c>
    </row>
    <row r="300" spans="1:17" x14ac:dyDescent="0.35">
      <c r="A300">
        <v>2026</v>
      </c>
      <c r="B300" t="s">
        <v>500</v>
      </c>
      <c r="C300" t="s">
        <v>501</v>
      </c>
      <c r="D300" t="s">
        <v>913</v>
      </c>
      <c r="E300" t="s">
        <v>888</v>
      </c>
      <c r="F300" t="s">
        <v>260</v>
      </c>
      <c r="G300" t="s">
        <v>714</v>
      </c>
      <c r="H300">
        <v>8201</v>
      </c>
      <c r="I300" s="96"/>
      <c r="J300" s="83">
        <v>2027</v>
      </c>
      <c r="K300" s="83" t="s">
        <v>500</v>
      </c>
      <c r="L300" s="83" t="s">
        <v>983</v>
      </c>
      <c r="M300" s="83" t="s">
        <v>913</v>
      </c>
      <c r="N300" s="83" t="s">
        <v>888</v>
      </c>
      <c r="O300" s="49" t="s">
        <v>260</v>
      </c>
      <c r="P300" s="49" t="s">
        <v>714</v>
      </c>
      <c r="Q300" s="49">
        <v>8295</v>
      </c>
    </row>
    <row r="301" spans="1:17" x14ac:dyDescent="0.35">
      <c r="A301">
        <v>2026</v>
      </c>
      <c r="B301" t="s">
        <v>500</v>
      </c>
      <c r="C301" t="s">
        <v>501</v>
      </c>
      <c r="D301" t="s">
        <v>913</v>
      </c>
      <c r="E301" t="s">
        <v>888</v>
      </c>
      <c r="F301" t="s">
        <v>66</v>
      </c>
      <c r="G301" t="s">
        <v>570</v>
      </c>
      <c r="H301">
        <v>3285</v>
      </c>
      <c r="I301" s="96"/>
      <c r="J301" s="83">
        <v>2027</v>
      </c>
      <c r="K301" s="83" t="s">
        <v>500</v>
      </c>
      <c r="L301" s="83" t="s">
        <v>983</v>
      </c>
      <c r="M301" s="83" t="s">
        <v>913</v>
      </c>
      <c r="N301" s="83" t="s">
        <v>888</v>
      </c>
      <c r="O301" s="49" t="s">
        <v>66</v>
      </c>
      <c r="P301" s="49" t="s">
        <v>570</v>
      </c>
      <c r="Q301" s="49">
        <v>2535</v>
      </c>
    </row>
    <row r="302" spans="1:17" x14ac:dyDescent="0.35">
      <c r="A302">
        <v>2026</v>
      </c>
      <c r="B302" t="s">
        <v>500</v>
      </c>
      <c r="C302" t="s">
        <v>501</v>
      </c>
      <c r="D302" t="s">
        <v>913</v>
      </c>
      <c r="E302" t="s">
        <v>888</v>
      </c>
      <c r="F302" t="s">
        <v>258</v>
      </c>
      <c r="G302" t="s">
        <v>712</v>
      </c>
      <c r="H302">
        <v>17540</v>
      </c>
      <c r="I302" s="96"/>
      <c r="J302" s="83">
        <v>2027</v>
      </c>
      <c r="K302" s="83" t="s">
        <v>500</v>
      </c>
      <c r="L302" s="83" t="s">
        <v>983</v>
      </c>
      <c r="M302" s="83" t="s">
        <v>913</v>
      </c>
      <c r="N302" s="83" t="s">
        <v>888</v>
      </c>
      <c r="O302" s="49" t="s">
        <v>258</v>
      </c>
      <c r="P302" s="49" t="s">
        <v>712</v>
      </c>
      <c r="Q302" s="49">
        <v>17918</v>
      </c>
    </row>
    <row r="303" spans="1:17" x14ac:dyDescent="0.35">
      <c r="A303">
        <v>2026</v>
      </c>
      <c r="B303" t="s">
        <v>500</v>
      </c>
      <c r="C303" t="s">
        <v>501</v>
      </c>
      <c r="D303" t="s">
        <v>913</v>
      </c>
      <c r="E303" t="s">
        <v>888</v>
      </c>
      <c r="F303" t="s">
        <v>67</v>
      </c>
      <c r="G303" t="s">
        <v>571</v>
      </c>
      <c r="H303">
        <v>11486</v>
      </c>
      <c r="I303" s="96"/>
      <c r="J303" s="83">
        <v>2027</v>
      </c>
      <c r="K303" s="83" t="s">
        <v>500</v>
      </c>
      <c r="L303" s="83" t="s">
        <v>983</v>
      </c>
      <c r="M303" s="83" t="s">
        <v>913</v>
      </c>
      <c r="N303" s="83" t="s">
        <v>888</v>
      </c>
      <c r="O303" s="49" t="s">
        <v>67</v>
      </c>
      <c r="P303" s="49" t="s">
        <v>571</v>
      </c>
      <c r="Q303" s="49">
        <v>13368</v>
      </c>
    </row>
    <row r="304" spans="1:17" x14ac:dyDescent="0.35">
      <c r="A304">
        <v>2026</v>
      </c>
      <c r="B304" t="s">
        <v>500</v>
      </c>
      <c r="C304" t="s">
        <v>501</v>
      </c>
      <c r="D304" t="s">
        <v>913</v>
      </c>
      <c r="E304" t="s">
        <v>888</v>
      </c>
      <c r="F304" t="s">
        <v>68</v>
      </c>
      <c r="G304" t="s">
        <v>572</v>
      </c>
      <c r="H304">
        <v>5593</v>
      </c>
      <c r="I304" s="96"/>
      <c r="J304" s="83">
        <v>2027</v>
      </c>
      <c r="K304" s="83" t="s">
        <v>500</v>
      </c>
      <c r="L304" s="83" t="s">
        <v>983</v>
      </c>
      <c r="M304" s="83" t="s">
        <v>913</v>
      </c>
      <c r="N304" s="83" t="s">
        <v>888</v>
      </c>
      <c r="O304" s="49" t="s">
        <v>68</v>
      </c>
      <c r="P304" s="49" t="s">
        <v>572</v>
      </c>
      <c r="Q304" s="49">
        <v>5887</v>
      </c>
    </row>
    <row r="305" spans="1:17" x14ac:dyDescent="0.35">
      <c r="A305">
        <v>2026</v>
      </c>
      <c r="B305" t="s">
        <v>500</v>
      </c>
      <c r="C305" t="s">
        <v>501</v>
      </c>
      <c r="D305" t="s">
        <v>913</v>
      </c>
      <c r="E305" t="s">
        <v>888</v>
      </c>
      <c r="F305" t="s">
        <v>253</v>
      </c>
      <c r="G305" t="s">
        <v>708</v>
      </c>
      <c r="H305">
        <v>20439</v>
      </c>
      <c r="I305" s="96"/>
      <c r="J305" s="83">
        <v>2027</v>
      </c>
      <c r="K305" s="83" t="s">
        <v>500</v>
      </c>
      <c r="L305" s="83" t="s">
        <v>983</v>
      </c>
      <c r="M305" s="83" t="s">
        <v>913</v>
      </c>
      <c r="N305" s="83" t="s">
        <v>888</v>
      </c>
      <c r="O305" s="49" t="s">
        <v>253</v>
      </c>
      <c r="P305" s="49" t="s">
        <v>708</v>
      </c>
      <c r="Q305" s="49">
        <v>20984</v>
      </c>
    </row>
    <row r="306" spans="1:17" x14ac:dyDescent="0.35">
      <c r="A306">
        <v>2026</v>
      </c>
      <c r="B306" t="s">
        <v>500</v>
      </c>
      <c r="C306" t="s">
        <v>501</v>
      </c>
      <c r="D306" t="s">
        <v>913</v>
      </c>
      <c r="E306" t="s">
        <v>888</v>
      </c>
      <c r="F306" t="s">
        <v>254</v>
      </c>
      <c r="G306" t="s">
        <v>709</v>
      </c>
      <c r="H306">
        <v>8501</v>
      </c>
      <c r="I306" s="96"/>
      <c r="J306" s="83">
        <v>2027</v>
      </c>
      <c r="K306" s="83" t="s">
        <v>500</v>
      </c>
      <c r="L306" s="83" t="s">
        <v>983</v>
      </c>
      <c r="M306" s="83" t="s">
        <v>913</v>
      </c>
      <c r="N306" s="83" t="s">
        <v>888</v>
      </c>
      <c r="O306" s="49" t="s">
        <v>254</v>
      </c>
      <c r="P306" s="49" t="s">
        <v>709</v>
      </c>
      <c r="Q306" s="49">
        <v>8377</v>
      </c>
    </row>
    <row r="307" spans="1:17" x14ac:dyDescent="0.35">
      <c r="A307">
        <v>2026</v>
      </c>
      <c r="B307" t="s">
        <v>500</v>
      </c>
      <c r="C307" t="s">
        <v>501</v>
      </c>
      <c r="D307" t="s">
        <v>913</v>
      </c>
      <c r="E307" t="s">
        <v>888</v>
      </c>
      <c r="F307" t="s">
        <v>242</v>
      </c>
      <c r="G307" t="s">
        <v>700</v>
      </c>
      <c r="H307">
        <v>52756</v>
      </c>
      <c r="I307" s="96"/>
      <c r="J307" s="83">
        <v>2027</v>
      </c>
      <c r="K307" s="83" t="s">
        <v>500</v>
      </c>
      <c r="L307" s="83" t="s">
        <v>983</v>
      </c>
      <c r="M307" s="83" t="s">
        <v>913</v>
      </c>
      <c r="N307" s="83" t="s">
        <v>888</v>
      </c>
      <c r="O307" s="49" t="s">
        <v>242</v>
      </c>
      <c r="P307" s="49" t="s">
        <v>700</v>
      </c>
      <c r="Q307" s="49">
        <v>48086</v>
      </c>
    </row>
    <row r="308" spans="1:17" x14ac:dyDescent="0.35">
      <c r="A308">
        <v>2026</v>
      </c>
      <c r="B308" t="s">
        <v>500</v>
      </c>
      <c r="C308" t="s">
        <v>501</v>
      </c>
      <c r="D308" t="s">
        <v>913</v>
      </c>
      <c r="E308" t="s">
        <v>888</v>
      </c>
      <c r="F308" t="s">
        <v>192</v>
      </c>
      <c r="G308" t="s">
        <v>657</v>
      </c>
      <c r="H308">
        <v>16779</v>
      </c>
      <c r="I308" s="96"/>
      <c r="J308" s="83">
        <v>2027</v>
      </c>
      <c r="K308" s="83" t="s">
        <v>500</v>
      </c>
      <c r="L308" s="83" t="s">
        <v>983</v>
      </c>
      <c r="M308" s="83" t="s">
        <v>913</v>
      </c>
      <c r="N308" s="83" t="s">
        <v>888</v>
      </c>
      <c r="O308" s="49" t="s">
        <v>192</v>
      </c>
      <c r="P308" s="49" t="s">
        <v>657</v>
      </c>
      <c r="Q308" s="49">
        <v>18697</v>
      </c>
    </row>
    <row r="309" spans="1:17" x14ac:dyDescent="0.35">
      <c r="A309">
        <v>2026</v>
      </c>
      <c r="B309" t="s">
        <v>500</v>
      </c>
      <c r="C309" t="s">
        <v>501</v>
      </c>
      <c r="D309" t="s">
        <v>913</v>
      </c>
      <c r="E309" t="s">
        <v>888</v>
      </c>
      <c r="F309" t="s">
        <v>339</v>
      </c>
      <c r="G309" t="s">
        <v>778</v>
      </c>
      <c r="H309">
        <v>47727</v>
      </c>
      <c r="I309" s="96"/>
      <c r="J309" s="83">
        <v>2027</v>
      </c>
      <c r="K309" s="83" t="s">
        <v>500</v>
      </c>
      <c r="L309" s="83" t="s">
        <v>983</v>
      </c>
      <c r="M309" s="83" t="s">
        <v>913</v>
      </c>
      <c r="N309" s="83" t="s">
        <v>888</v>
      </c>
      <c r="O309" s="49" t="s">
        <v>339</v>
      </c>
      <c r="P309" s="49" t="s">
        <v>778</v>
      </c>
      <c r="Q309" s="49">
        <v>50153</v>
      </c>
    </row>
    <row r="310" spans="1:17" x14ac:dyDescent="0.35">
      <c r="A310">
        <v>2026</v>
      </c>
      <c r="B310" t="s">
        <v>500</v>
      </c>
      <c r="C310" t="s">
        <v>501</v>
      </c>
      <c r="D310" t="s">
        <v>914</v>
      </c>
      <c r="E310" t="s">
        <v>889</v>
      </c>
      <c r="F310" t="s">
        <v>153</v>
      </c>
      <c r="G310" t="s">
        <v>631</v>
      </c>
      <c r="H310">
        <v>4584</v>
      </c>
      <c r="I310" s="96"/>
      <c r="J310" s="83">
        <v>2027</v>
      </c>
      <c r="K310" s="83" t="s">
        <v>500</v>
      </c>
      <c r="L310" s="83" t="s">
        <v>983</v>
      </c>
      <c r="M310" s="83" t="s">
        <v>914</v>
      </c>
      <c r="N310" s="83" t="s">
        <v>889</v>
      </c>
      <c r="O310" s="49" t="s">
        <v>153</v>
      </c>
      <c r="P310" s="49" t="s">
        <v>631</v>
      </c>
      <c r="Q310" s="49">
        <v>1603</v>
      </c>
    </row>
    <row r="311" spans="1:17" x14ac:dyDescent="0.35">
      <c r="A311">
        <v>2026</v>
      </c>
      <c r="B311" t="s">
        <v>500</v>
      </c>
      <c r="C311" t="s">
        <v>501</v>
      </c>
      <c r="D311" t="s">
        <v>914</v>
      </c>
      <c r="E311" t="s">
        <v>889</v>
      </c>
      <c r="F311" t="s">
        <v>154</v>
      </c>
      <c r="G311" t="s">
        <v>632</v>
      </c>
      <c r="H311">
        <v>63291</v>
      </c>
      <c r="I311" s="96"/>
      <c r="J311" s="83">
        <v>2027</v>
      </c>
      <c r="K311" s="83" t="s">
        <v>500</v>
      </c>
      <c r="L311" s="83" t="s">
        <v>983</v>
      </c>
      <c r="M311" s="83" t="s">
        <v>914</v>
      </c>
      <c r="N311" s="83" t="s">
        <v>889</v>
      </c>
      <c r="O311" s="49" t="s">
        <v>154</v>
      </c>
      <c r="P311" s="49" t="s">
        <v>632</v>
      </c>
      <c r="Q311" s="49">
        <v>66454</v>
      </c>
    </row>
    <row r="312" spans="1:17" x14ac:dyDescent="0.35">
      <c r="A312">
        <v>2026</v>
      </c>
      <c r="B312" t="s">
        <v>500</v>
      </c>
      <c r="C312" t="s">
        <v>501</v>
      </c>
      <c r="D312" t="s">
        <v>914</v>
      </c>
      <c r="E312" t="s">
        <v>889</v>
      </c>
      <c r="F312" t="s">
        <v>156</v>
      </c>
      <c r="G312" t="s">
        <v>634</v>
      </c>
      <c r="H312">
        <v>14159</v>
      </c>
      <c r="I312" s="96"/>
      <c r="J312" s="83">
        <v>2027</v>
      </c>
      <c r="K312" s="83" t="s">
        <v>500</v>
      </c>
      <c r="L312" s="83" t="s">
        <v>983</v>
      </c>
      <c r="M312" s="83" t="s">
        <v>914</v>
      </c>
      <c r="N312" s="83" t="s">
        <v>889</v>
      </c>
      <c r="O312" s="49" t="s">
        <v>156</v>
      </c>
      <c r="P312" s="49" t="s">
        <v>634</v>
      </c>
      <c r="Q312" s="49">
        <v>14215</v>
      </c>
    </row>
    <row r="313" spans="1:17" x14ac:dyDescent="0.35">
      <c r="A313">
        <v>2026</v>
      </c>
      <c r="B313" t="s">
        <v>500</v>
      </c>
      <c r="C313" t="s">
        <v>501</v>
      </c>
      <c r="D313" t="s">
        <v>914</v>
      </c>
      <c r="E313" t="s">
        <v>889</v>
      </c>
      <c r="F313" t="s">
        <v>150</v>
      </c>
      <c r="G313" t="s">
        <v>628</v>
      </c>
      <c r="H313">
        <v>85969</v>
      </c>
      <c r="I313" s="96"/>
      <c r="J313" s="83">
        <v>2027</v>
      </c>
      <c r="K313" s="83" t="s">
        <v>500</v>
      </c>
      <c r="L313" s="83" t="s">
        <v>983</v>
      </c>
      <c r="M313" s="83" t="s">
        <v>914</v>
      </c>
      <c r="N313" s="83" t="s">
        <v>889</v>
      </c>
      <c r="O313" s="49" t="s">
        <v>150</v>
      </c>
      <c r="P313" s="49" t="s">
        <v>628</v>
      </c>
      <c r="Q313" s="49">
        <v>91349</v>
      </c>
    </row>
    <row r="314" spans="1:17" x14ac:dyDescent="0.35">
      <c r="A314">
        <v>2026</v>
      </c>
      <c r="B314" t="s">
        <v>500</v>
      </c>
      <c r="C314" t="s">
        <v>501</v>
      </c>
      <c r="D314" t="s">
        <v>914</v>
      </c>
      <c r="E314" t="s">
        <v>889</v>
      </c>
      <c r="F314" t="s">
        <v>936</v>
      </c>
      <c r="G314" t="s">
        <v>939</v>
      </c>
      <c r="H314">
        <v>403901</v>
      </c>
      <c r="I314" s="96"/>
      <c r="J314" s="83">
        <v>2027</v>
      </c>
      <c r="K314" s="83" t="s">
        <v>500</v>
      </c>
      <c r="L314" s="83" t="s">
        <v>983</v>
      </c>
      <c r="M314" s="83" t="s">
        <v>914</v>
      </c>
      <c r="N314" s="83" t="s">
        <v>889</v>
      </c>
      <c r="O314" s="49" t="s">
        <v>936</v>
      </c>
      <c r="P314" s="49" t="s">
        <v>939</v>
      </c>
      <c r="Q314" s="49">
        <v>411573</v>
      </c>
    </row>
    <row r="315" spans="1:17" x14ac:dyDescent="0.35">
      <c r="A315">
        <v>2026</v>
      </c>
      <c r="B315" t="s">
        <v>500</v>
      </c>
      <c r="C315" t="s">
        <v>501</v>
      </c>
      <c r="D315" t="s">
        <v>914</v>
      </c>
      <c r="E315" t="s">
        <v>889</v>
      </c>
      <c r="F315" t="s">
        <v>155</v>
      </c>
      <c r="G315" t="s">
        <v>633</v>
      </c>
      <c r="H315">
        <v>76380</v>
      </c>
      <c r="I315" s="96"/>
      <c r="J315" s="83">
        <v>2027</v>
      </c>
      <c r="K315" s="83" t="s">
        <v>500</v>
      </c>
      <c r="L315" s="83" t="s">
        <v>983</v>
      </c>
      <c r="M315" s="83" t="s">
        <v>914</v>
      </c>
      <c r="N315" s="83" t="s">
        <v>889</v>
      </c>
      <c r="O315" s="49" t="s">
        <v>155</v>
      </c>
      <c r="P315" s="49" t="s">
        <v>633</v>
      </c>
      <c r="Q315" s="49">
        <v>81391</v>
      </c>
    </row>
    <row r="316" spans="1:17" x14ac:dyDescent="0.35">
      <c r="A316">
        <v>2026</v>
      </c>
      <c r="B316" t="s">
        <v>500</v>
      </c>
      <c r="C316" t="s">
        <v>501</v>
      </c>
      <c r="D316" t="s">
        <v>914</v>
      </c>
      <c r="E316" t="s">
        <v>889</v>
      </c>
      <c r="F316" t="s">
        <v>157</v>
      </c>
      <c r="G316" t="s">
        <v>635</v>
      </c>
      <c r="H316">
        <v>97301</v>
      </c>
      <c r="I316" s="96"/>
      <c r="J316" s="83">
        <v>2027</v>
      </c>
      <c r="K316" s="83" t="s">
        <v>500</v>
      </c>
      <c r="L316" s="83" t="s">
        <v>983</v>
      </c>
      <c r="M316" s="83" t="s">
        <v>914</v>
      </c>
      <c r="N316" s="83" t="s">
        <v>889</v>
      </c>
      <c r="O316" s="49" t="s">
        <v>157</v>
      </c>
      <c r="P316" s="49" t="s">
        <v>635</v>
      </c>
      <c r="Q316" s="49">
        <v>100255</v>
      </c>
    </row>
    <row r="317" spans="1:17" x14ac:dyDescent="0.35">
      <c r="A317">
        <v>2026</v>
      </c>
      <c r="B317" t="s">
        <v>500</v>
      </c>
      <c r="C317" t="s">
        <v>501</v>
      </c>
      <c r="D317" t="s">
        <v>914</v>
      </c>
      <c r="E317" t="s">
        <v>889</v>
      </c>
      <c r="F317" t="s">
        <v>24</v>
      </c>
      <c r="G317" t="s">
        <v>528</v>
      </c>
      <c r="H317">
        <v>200479</v>
      </c>
      <c r="I317" s="96"/>
      <c r="J317" s="83">
        <v>2027</v>
      </c>
      <c r="K317" s="83" t="s">
        <v>500</v>
      </c>
      <c r="L317" s="83" t="s">
        <v>983</v>
      </c>
      <c r="M317" s="83" t="s">
        <v>914</v>
      </c>
      <c r="N317" s="83" t="s">
        <v>889</v>
      </c>
      <c r="O317" s="49" t="s">
        <v>24</v>
      </c>
      <c r="P317" s="49" t="s">
        <v>528</v>
      </c>
      <c r="Q317" s="49">
        <v>210450</v>
      </c>
    </row>
    <row r="318" spans="1:17" x14ac:dyDescent="0.35">
      <c r="A318">
        <v>2026</v>
      </c>
      <c r="B318" t="s">
        <v>500</v>
      </c>
      <c r="C318" t="s">
        <v>501</v>
      </c>
      <c r="D318" t="s">
        <v>914</v>
      </c>
      <c r="E318" t="s">
        <v>889</v>
      </c>
      <c r="F318" t="s">
        <v>170</v>
      </c>
      <c r="G318" t="s">
        <v>642</v>
      </c>
      <c r="H318">
        <v>11917</v>
      </c>
      <c r="I318" s="96"/>
      <c r="J318" s="83">
        <v>2027</v>
      </c>
      <c r="K318" s="83" t="s">
        <v>500</v>
      </c>
      <c r="L318" s="83" t="s">
        <v>983</v>
      </c>
      <c r="M318" s="83" t="s">
        <v>914</v>
      </c>
      <c r="N318" s="83" t="s">
        <v>889</v>
      </c>
      <c r="O318" s="49" t="s">
        <v>170</v>
      </c>
      <c r="P318" s="49" t="s">
        <v>642</v>
      </c>
      <c r="Q318" s="49">
        <v>13785</v>
      </c>
    </row>
    <row r="319" spans="1:17" x14ac:dyDescent="0.35">
      <c r="A319">
        <v>2026</v>
      </c>
      <c r="B319" t="s">
        <v>500</v>
      </c>
      <c r="C319" t="s">
        <v>501</v>
      </c>
      <c r="D319" t="s">
        <v>914</v>
      </c>
      <c r="E319" t="s">
        <v>889</v>
      </c>
      <c r="F319" t="s">
        <v>193</v>
      </c>
      <c r="G319" t="s">
        <v>899</v>
      </c>
      <c r="H319">
        <v>62934</v>
      </c>
      <c r="I319" s="96"/>
      <c r="J319" s="83">
        <v>2027</v>
      </c>
      <c r="K319" s="83" t="s">
        <v>500</v>
      </c>
      <c r="L319" s="83" t="s">
        <v>983</v>
      </c>
      <c r="M319" s="83" t="s">
        <v>914</v>
      </c>
      <c r="N319" s="83" t="s">
        <v>889</v>
      </c>
      <c r="O319" s="49" t="s">
        <v>193</v>
      </c>
      <c r="P319" s="49" t="s">
        <v>899</v>
      </c>
      <c r="Q319" s="49">
        <v>62261</v>
      </c>
    </row>
    <row r="320" spans="1:17" x14ac:dyDescent="0.35">
      <c r="A320">
        <v>2026</v>
      </c>
      <c r="B320" t="s">
        <v>500</v>
      </c>
      <c r="C320" t="s">
        <v>501</v>
      </c>
      <c r="D320" t="s">
        <v>914</v>
      </c>
      <c r="E320" t="s">
        <v>889</v>
      </c>
      <c r="F320" t="s">
        <v>151</v>
      </c>
      <c r="G320" t="s">
        <v>629</v>
      </c>
      <c r="H320">
        <v>81009</v>
      </c>
      <c r="I320" s="96"/>
      <c r="J320" s="83">
        <v>2027</v>
      </c>
      <c r="K320" s="83" t="s">
        <v>500</v>
      </c>
      <c r="L320" s="83" t="s">
        <v>983</v>
      </c>
      <c r="M320" s="83" t="s">
        <v>914</v>
      </c>
      <c r="N320" s="83" t="s">
        <v>889</v>
      </c>
      <c r="O320" s="49" t="s">
        <v>151</v>
      </c>
      <c r="P320" s="49" t="s">
        <v>629</v>
      </c>
      <c r="Q320" s="49">
        <v>75910</v>
      </c>
    </row>
    <row r="321" spans="1:17" x14ac:dyDescent="0.35">
      <c r="A321">
        <v>2026</v>
      </c>
      <c r="B321" t="s">
        <v>500</v>
      </c>
      <c r="C321" t="s">
        <v>501</v>
      </c>
      <c r="D321" t="s">
        <v>914</v>
      </c>
      <c r="E321" t="s">
        <v>889</v>
      </c>
      <c r="F321" t="s">
        <v>152</v>
      </c>
      <c r="G321" t="s">
        <v>630</v>
      </c>
      <c r="H321">
        <v>42120</v>
      </c>
      <c r="I321" s="96"/>
      <c r="J321" s="83">
        <v>2027</v>
      </c>
      <c r="K321" s="83" t="s">
        <v>500</v>
      </c>
      <c r="L321" s="83" t="s">
        <v>983</v>
      </c>
      <c r="M321" s="83" t="s">
        <v>914</v>
      </c>
      <c r="N321" s="83" t="s">
        <v>889</v>
      </c>
      <c r="O321" s="49" t="s">
        <v>152</v>
      </c>
      <c r="P321" s="49" t="s">
        <v>630</v>
      </c>
      <c r="Q321" s="49">
        <v>41414</v>
      </c>
    </row>
    <row r="322" spans="1:17" x14ac:dyDescent="0.35">
      <c r="A322">
        <v>2026</v>
      </c>
      <c r="B322" t="s">
        <v>500</v>
      </c>
      <c r="C322" t="s">
        <v>501</v>
      </c>
      <c r="D322" t="s">
        <v>914</v>
      </c>
      <c r="E322" t="s">
        <v>889</v>
      </c>
      <c r="F322" t="s">
        <v>171</v>
      </c>
      <c r="G322" t="s">
        <v>643</v>
      </c>
      <c r="H322">
        <v>7278</v>
      </c>
      <c r="I322" s="96"/>
      <c r="J322" s="83">
        <v>2027</v>
      </c>
      <c r="K322" s="83" t="s">
        <v>500</v>
      </c>
      <c r="L322" s="83" t="s">
        <v>983</v>
      </c>
      <c r="M322" s="83" t="s">
        <v>914</v>
      </c>
      <c r="N322" s="83" t="s">
        <v>889</v>
      </c>
      <c r="O322" s="49" t="s">
        <v>171</v>
      </c>
      <c r="P322" s="49" t="s">
        <v>643</v>
      </c>
      <c r="Q322" s="49">
        <v>7744</v>
      </c>
    </row>
    <row r="323" spans="1:17" x14ac:dyDescent="0.35">
      <c r="A323">
        <v>2026</v>
      </c>
      <c r="B323" t="s">
        <v>500</v>
      </c>
      <c r="C323" t="s">
        <v>501</v>
      </c>
      <c r="D323" t="s">
        <v>363</v>
      </c>
      <c r="E323" t="s">
        <v>493</v>
      </c>
      <c r="F323" t="s">
        <v>363</v>
      </c>
      <c r="G323" t="s">
        <v>493</v>
      </c>
      <c r="H323">
        <v>317490</v>
      </c>
      <c r="I323" s="96"/>
      <c r="J323" s="83">
        <v>2027</v>
      </c>
      <c r="K323" s="83" t="s">
        <v>500</v>
      </c>
      <c r="L323" s="83" t="s">
        <v>983</v>
      </c>
      <c r="M323" s="83" t="s">
        <v>363</v>
      </c>
      <c r="N323" s="83" t="s">
        <v>493</v>
      </c>
      <c r="O323" s="49" t="s">
        <v>363</v>
      </c>
      <c r="P323" s="49" t="s">
        <v>493</v>
      </c>
      <c r="Q323" s="49">
        <v>319916</v>
      </c>
    </row>
    <row r="324" spans="1:17" x14ac:dyDescent="0.35">
      <c r="A324">
        <v>2026</v>
      </c>
      <c r="B324" t="s">
        <v>500</v>
      </c>
      <c r="C324" t="s">
        <v>501</v>
      </c>
      <c r="D324" t="s">
        <v>363</v>
      </c>
      <c r="E324" t="s">
        <v>493</v>
      </c>
      <c r="F324" t="s">
        <v>364</v>
      </c>
      <c r="G324" t="s">
        <v>494</v>
      </c>
      <c r="H324">
        <v>113769</v>
      </c>
      <c r="I324" s="96"/>
      <c r="J324" s="83">
        <v>2027</v>
      </c>
      <c r="K324" s="83" t="s">
        <v>500</v>
      </c>
      <c r="L324" s="83" t="s">
        <v>983</v>
      </c>
      <c r="M324" s="83" t="s">
        <v>363</v>
      </c>
      <c r="N324" s="83" t="s">
        <v>493</v>
      </c>
      <c r="O324" s="49" t="s">
        <v>364</v>
      </c>
      <c r="P324" s="49" t="s">
        <v>494</v>
      </c>
      <c r="Q324" s="49">
        <v>98638</v>
      </c>
    </row>
    <row r="325" spans="1:17" x14ac:dyDescent="0.35">
      <c r="A325">
        <v>2026</v>
      </c>
      <c r="B325" t="s">
        <v>500</v>
      </c>
      <c r="C325" t="s">
        <v>501</v>
      </c>
      <c r="D325" t="s">
        <v>915</v>
      </c>
      <c r="E325" t="s">
        <v>890</v>
      </c>
      <c r="F325" t="s">
        <v>270</v>
      </c>
      <c r="G325" t="s">
        <v>720</v>
      </c>
      <c r="H325">
        <v>38809</v>
      </c>
      <c r="I325" s="96"/>
      <c r="J325" s="83">
        <v>2027</v>
      </c>
      <c r="K325" s="83" t="s">
        <v>500</v>
      </c>
      <c r="L325" s="83" t="s">
        <v>983</v>
      </c>
      <c r="M325" s="83" t="s">
        <v>915</v>
      </c>
      <c r="N325" s="83" t="s">
        <v>890</v>
      </c>
      <c r="O325" s="49" t="s">
        <v>270</v>
      </c>
      <c r="P325" s="49" t="s">
        <v>720</v>
      </c>
      <c r="Q325" s="49">
        <v>37329</v>
      </c>
    </row>
    <row r="326" spans="1:17" x14ac:dyDescent="0.35">
      <c r="A326">
        <v>2026</v>
      </c>
      <c r="B326" t="s">
        <v>500</v>
      </c>
      <c r="C326" t="s">
        <v>501</v>
      </c>
      <c r="D326" t="s">
        <v>915</v>
      </c>
      <c r="E326" t="s">
        <v>890</v>
      </c>
      <c r="F326" t="s">
        <v>268</v>
      </c>
      <c r="G326" t="s">
        <v>718</v>
      </c>
      <c r="H326">
        <v>37510</v>
      </c>
      <c r="I326" s="96"/>
      <c r="J326" s="83">
        <v>2027</v>
      </c>
      <c r="K326" s="83" t="s">
        <v>500</v>
      </c>
      <c r="L326" s="83" t="s">
        <v>983</v>
      </c>
      <c r="M326" s="83" t="s">
        <v>915</v>
      </c>
      <c r="N326" s="83" t="s">
        <v>890</v>
      </c>
      <c r="O326" s="49" t="s">
        <v>268</v>
      </c>
      <c r="P326" s="49" t="s">
        <v>718</v>
      </c>
      <c r="Q326" s="49">
        <v>38423</v>
      </c>
    </row>
    <row r="327" spans="1:17" x14ac:dyDescent="0.35">
      <c r="A327">
        <v>2026</v>
      </c>
      <c r="B327" t="s">
        <v>500</v>
      </c>
      <c r="C327" t="s">
        <v>501</v>
      </c>
      <c r="D327" t="s">
        <v>915</v>
      </c>
      <c r="E327" t="s">
        <v>890</v>
      </c>
      <c r="F327" t="s">
        <v>269</v>
      </c>
      <c r="G327" t="s">
        <v>719</v>
      </c>
      <c r="H327">
        <v>16180</v>
      </c>
      <c r="I327" s="96"/>
      <c r="J327" s="83">
        <v>2027</v>
      </c>
      <c r="K327" s="83" t="s">
        <v>500</v>
      </c>
      <c r="L327" s="83" t="s">
        <v>983</v>
      </c>
      <c r="M327" s="83" t="s">
        <v>915</v>
      </c>
      <c r="N327" s="83" t="s">
        <v>890</v>
      </c>
      <c r="O327" s="49" t="s">
        <v>269</v>
      </c>
      <c r="P327" s="49" t="s">
        <v>719</v>
      </c>
      <c r="Q327" s="49">
        <v>16381</v>
      </c>
    </row>
    <row r="328" spans="1:17" x14ac:dyDescent="0.35">
      <c r="A328">
        <v>2026</v>
      </c>
      <c r="B328" t="s">
        <v>500</v>
      </c>
      <c r="C328" t="s">
        <v>501</v>
      </c>
      <c r="D328" t="s">
        <v>915</v>
      </c>
      <c r="E328" t="s">
        <v>890</v>
      </c>
      <c r="F328" t="s">
        <v>264</v>
      </c>
      <c r="G328" t="s">
        <v>716</v>
      </c>
      <c r="H328">
        <v>44197</v>
      </c>
      <c r="I328" s="96"/>
      <c r="J328" s="83">
        <v>2027</v>
      </c>
      <c r="K328" s="83" t="s">
        <v>500</v>
      </c>
      <c r="L328" s="83" t="s">
        <v>983</v>
      </c>
      <c r="M328" s="83" t="s">
        <v>915</v>
      </c>
      <c r="N328" s="83" t="s">
        <v>890</v>
      </c>
      <c r="O328" s="49" t="s">
        <v>264</v>
      </c>
      <c r="P328" s="49" t="s">
        <v>716</v>
      </c>
      <c r="Q328" s="49">
        <v>44110</v>
      </c>
    </row>
    <row r="329" spans="1:17" x14ac:dyDescent="0.35">
      <c r="A329">
        <v>2026</v>
      </c>
      <c r="B329" t="s">
        <v>500</v>
      </c>
      <c r="C329" t="s">
        <v>501</v>
      </c>
      <c r="D329" t="s">
        <v>915</v>
      </c>
      <c r="E329" t="s">
        <v>890</v>
      </c>
      <c r="F329" t="s">
        <v>265</v>
      </c>
      <c r="G329" t="s">
        <v>717</v>
      </c>
      <c r="H329">
        <v>19381</v>
      </c>
      <c r="I329" s="96"/>
      <c r="J329" s="83">
        <v>2027</v>
      </c>
      <c r="K329" s="83" t="s">
        <v>500</v>
      </c>
      <c r="L329" s="83" t="s">
        <v>983</v>
      </c>
      <c r="M329" s="83" t="s">
        <v>915</v>
      </c>
      <c r="N329" s="83" t="s">
        <v>890</v>
      </c>
      <c r="O329" s="49" t="s">
        <v>265</v>
      </c>
      <c r="P329" s="49" t="s">
        <v>717</v>
      </c>
      <c r="Q329" s="49">
        <v>19962</v>
      </c>
    </row>
    <row r="330" spans="1:17" x14ac:dyDescent="0.35">
      <c r="A330">
        <v>2026</v>
      </c>
      <c r="B330" t="s">
        <v>500</v>
      </c>
      <c r="C330" t="s">
        <v>501</v>
      </c>
      <c r="D330" t="s">
        <v>915</v>
      </c>
      <c r="E330" t="s">
        <v>890</v>
      </c>
      <c r="F330" t="s">
        <v>329</v>
      </c>
      <c r="G330" t="s">
        <v>770</v>
      </c>
      <c r="H330">
        <v>38576</v>
      </c>
      <c r="I330" s="96"/>
      <c r="J330" s="83">
        <v>2027</v>
      </c>
      <c r="K330" s="83" t="s">
        <v>500</v>
      </c>
      <c r="L330" s="83" t="s">
        <v>983</v>
      </c>
      <c r="M330" s="83" t="s">
        <v>915</v>
      </c>
      <c r="N330" s="83" t="s">
        <v>890</v>
      </c>
      <c r="O330" s="49" t="s">
        <v>329</v>
      </c>
      <c r="P330" s="49" t="s">
        <v>770</v>
      </c>
      <c r="Q330" s="49">
        <v>36834</v>
      </c>
    </row>
    <row r="331" spans="1:17" x14ac:dyDescent="0.35">
      <c r="A331">
        <v>2026</v>
      </c>
      <c r="B331" t="s">
        <v>500</v>
      </c>
      <c r="C331" t="s">
        <v>501</v>
      </c>
      <c r="D331" t="s">
        <v>915</v>
      </c>
      <c r="E331" t="s">
        <v>890</v>
      </c>
      <c r="F331" t="s">
        <v>330</v>
      </c>
      <c r="G331" t="s">
        <v>771</v>
      </c>
      <c r="H331">
        <v>14953</v>
      </c>
      <c r="I331" s="96"/>
      <c r="J331" s="83">
        <v>2027</v>
      </c>
      <c r="K331" s="83" t="s">
        <v>500</v>
      </c>
      <c r="L331" s="83" t="s">
        <v>983</v>
      </c>
      <c r="M331" s="83" t="s">
        <v>915</v>
      </c>
      <c r="N331" s="83" t="s">
        <v>890</v>
      </c>
      <c r="O331" s="49" t="s">
        <v>330</v>
      </c>
      <c r="P331" s="49" t="s">
        <v>771</v>
      </c>
      <c r="Q331" s="49">
        <v>14652</v>
      </c>
    </row>
    <row r="332" spans="1:17" x14ac:dyDescent="0.35">
      <c r="A332">
        <v>2026</v>
      </c>
      <c r="B332" t="s">
        <v>500</v>
      </c>
      <c r="C332" t="s">
        <v>501</v>
      </c>
      <c r="D332" t="s">
        <v>915</v>
      </c>
      <c r="E332" t="s">
        <v>890</v>
      </c>
      <c r="F332" t="s">
        <v>271</v>
      </c>
      <c r="G332" t="s">
        <v>721</v>
      </c>
      <c r="H332">
        <v>17028</v>
      </c>
      <c r="I332" s="96"/>
      <c r="J332" s="83">
        <v>2027</v>
      </c>
      <c r="K332" s="83" t="s">
        <v>500</v>
      </c>
      <c r="L332" s="83" t="s">
        <v>983</v>
      </c>
      <c r="M332" s="83" t="s">
        <v>915</v>
      </c>
      <c r="N332" s="83" t="s">
        <v>890</v>
      </c>
      <c r="O332" s="49" t="s">
        <v>271</v>
      </c>
      <c r="P332" s="49" t="s">
        <v>721</v>
      </c>
      <c r="Q332" s="49">
        <v>16455</v>
      </c>
    </row>
    <row r="333" spans="1:17" x14ac:dyDescent="0.35">
      <c r="A333">
        <v>2026</v>
      </c>
      <c r="B333" t="s">
        <v>500</v>
      </c>
      <c r="C333" t="s">
        <v>501</v>
      </c>
      <c r="D333" t="s">
        <v>915</v>
      </c>
      <c r="E333" t="s">
        <v>890</v>
      </c>
      <c r="F333" t="s">
        <v>272</v>
      </c>
      <c r="G333" t="s">
        <v>722</v>
      </c>
      <c r="H333">
        <v>7900</v>
      </c>
      <c r="I333" s="96"/>
      <c r="J333" s="83">
        <v>2027</v>
      </c>
      <c r="K333" s="83" t="s">
        <v>500</v>
      </c>
      <c r="L333" s="83" t="s">
        <v>983</v>
      </c>
      <c r="M333" s="83" t="s">
        <v>915</v>
      </c>
      <c r="N333" s="83" t="s">
        <v>890</v>
      </c>
      <c r="O333" s="49" t="s">
        <v>272</v>
      </c>
      <c r="P333" s="49" t="s">
        <v>722</v>
      </c>
      <c r="Q333" s="49">
        <v>7503</v>
      </c>
    </row>
    <row r="334" spans="1:17" x14ac:dyDescent="0.35">
      <c r="A334">
        <v>2026</v>
      </c>
      <c r="B334" t="s">
        <v>500</v>
      </c>
      <c r="C334" t="s">
        <v>501</v>
      </c>
      <c r="D334" t="s">
        <v>915</v>
      </c>
      <c r="E334" t="s">
        <v>890</v>
      </c>
      <c r="F334" t="s">
        <v>261</v>
      </c>
      <c r="G334" t="s">
        <v>715</v>
      </c>
      <c r="H334">
        <v>35561</v>
      </c>
      <c r="I334" s="96"/>
      <c r="J334" s="83">
        <v>2027</v>
      </c>
      <c r="K334" s="83" t="s">
        <v>500</v>
      </c>
      <c r="L334" s="83" t="s">
        <v>983</v>
      </c>
      <c r="M334" s="83" t="s">
        <v>915</v>
      </c>
      <c r="N334" s="83" t="s">
        <v>890</v>
      </c>
      <c r="O334" s="49" t="s">
        <v>261</v>
      </c>
      <c r="P334" s="49" t="s">
        <v>715</v>
      </c>
      <c r="Q334" s="49">
        <v>42115</v>
      </c>
    </row>
    <row r="335" spans="1:17" x14ac:dyDescent="0.35">
      <c r="A335">
        <v>2026</v>
      </c>
      <c r="B335" t="s">
        <v>500</v>
      </c>
      <c r="C335" t="s">
        <v>501</v>
      </c>
      <c r="D335" t="s">
        <v>915</v>
      </c>
      <c r="E335" t="s">
        <v>890</v>
      </c>
      <c r="F335" t="s">
        <v>335</v>
      </c>
      <c r="G335" t="s">
        <v>775</v>
      </c>
      <c r="H335">
        <v>12527</v>
      </c>
      <c r="I335" s="96"/>
      <c r="J335" s="83">
        <v>2027</v>
      </c>
      <c r="K335" s="83" t="s">
        <v>500</v>
      </c>
      <c r="L335" s="83" t="s">
        <v>983</v>
      </c>
      <c r="M335" s="83" t="s">
        <v>915</v>
      </c>
      <c r="N335" s="83" t="s">
        <v>890</v>
      </c>
      <c r="O335" s="49" t="s">
        <v>335</v>
      </c>
      <c r="P335" s="49" t="s">
        <v>775</v>
      </c>
      <c r="Q335" s="49">
        <v>13994</v>
      </c>
    </row>
    <row r="336" spans="1:17" x14ac:dyDescent="0.35">
      <c r="A336">
        <v>2026</v>
      </c>
      <c r="B336" t="s">
        <v>500</v>
      </c>
      <c r="C336" t="s">
        <v>501</v>
      </c>
      <c r="D336" t="s">
        <v>915</v>
      </c>
      <c r="E336" t="s">
        <v>890</v>
      </c>
      <c r="F336" t="s">
        <v>334</v>
      </c>
      <c r="G336" t="s">
        <v>488</v>
      </c>
      <c r="H336">
        <v>24225</v>
      </c>
      <c r="I336" s="96"/>
      <c r="J336" s="83">
        <v>2027</v>
      </c>
      <c r="K336" s="83" t="s">
        <v>500</v>
      </c>
      <c r="L336" s="83" t="s">
        <v>983</v>
      </c>
      <c r="M336" s="83" t="s">
        <v>328</v>
      </c>
      <c r="N336" s="83" t="s">
        <v>487</v>
      </c>
      <c r="O336" s="49" t="s">
        <v>334</v>
      </c>
      <c r="P336" s="49" t="s">
        <v>488</v>
      </c>
      <c r="Q336" s="49">
        <v>24145</v>
      </c>
    </row>
    <row r="337" spans="1:17" x14ac:dyDescent="0.35">
      <c r="A337">
        <v>2026</v>
      </c>
      <c r="B337" t="s">
        <v>500</v>
      </c>
      <c r="C337" t="s">
        <v>501</v>
      </c>
      <c r="D337" t="s">
        <v>915</v>
      </c>
      <c r="E337" t="s">
        <v>890</v>
      </c>
      <c r="F337" t="s">
        <v>333</v>
      </c>
      <c r="G337" t="s">
        <v>774</v>
      </c>
      <c r="H337">
        <v>14770</v>
      </c>
      <c r="I337" s="96"/>
      <c r="J337" s="83">
        <v>2027</v>
      </c>
      <c r="K337" s="83" t="s">
        <v>500</v>
      </c>
      <c r="L337" s="83" t="s">
        <v>983</v>
      </c>
      <c r="M337" s="83" t="s">
        <v>915</v>
      </c>
      <c r="N337" s="83" t="s">
        <v>890</v>
      </c>
      <c r="O337" s="49" t="s">
        <v>333</v>
      </c>
      <c r="P337" s="49" t="s">
        <v>774</v>
      </c>
      <c r="Q337" s="49">
        <v>13451</v>
      </c>
    </row>
    <row r="338" spans="1:17" x14ac:dyDescent="0.35">
      <c r="A338">
        <v>2026</v>
      </c>
      <c r="B338" t="s">
        <v>500</v>
      </c>
      <c r="C338" t="s">
        <v>501</v>
      </c>
      <c r="D338" t="s">
        <v>185</v>
      </c>
      <c r="E338" t="s">
        <v>650</v>
      </c>
      <c r="F338" t="s">
        <v>185</v>
      </c>
      <c r="G338" t="s">
        <v>650</v>
      </c>
      <c r="H338">
        <v>47727</v>
      </c>
      <c r="I338" s="96"/>
      <c r="J338" s="83">
        <v>2027</v>
      </c>
      <c r="K338" s="83" t="s">
        <v>500</v>
      </c>
      <c r="L338" s="83" t="s">
        <v>983</v>
      </c>
      <c r="M338" s="83" t="s">
        <v>185</v>
      </c>
      <c r="N338" s="83" t="s">
        <v>650</v>
      </c>
      <c r="O338" s="49" t="s">
        <v>185</v>
      </c>
      <c r="P338" s="49" t="s">
        <v>650</v>
      </c>
      <c r="Q338" s="49">
        <v>46668</v>
      </c>
    </row>
    <row r="339" spans="1:17" x14ac:dyDescent="0.35">
      <c r="A339">
        <v>2026</v>
      </c>
      <c r="B339" t="s">
        <v>500</v>
      </c>
      <c r="C339" t="s">
        <v>501</v>
      </c>
      <c r="D339" t="s">
        <v>185</v>
      </c>
      <c r="E339" t="s">
        <v>650</v>
      </c>
      <c r="F339" t="s">
        <v>186</v>
      </c>
      <c r="G339" t="s">
        <v>651</v>
      </c>
      <c r="H339">
        <v>16170</v>
      </c>
      <c r="I339" s="96"/>
      <c r="J339" s="83">
        <v>2027</v>
      </c>
      <c r="K339" s="83" t="s">
        <v>500</v>
      </c>
      <c r="L339" s="83" t="s">
        <v>983</v>
      </c>
      <c r="M339" s="83" t="s">
        <v>185</v>
      </c>
      <c r="N339" s="83" t="s">
        <v>650</v>
      </c>
      <c r="O339" s="49" t="s">
        <v>186</v>
      </c>
      <c r="P339" s="49" t="s">
        <v>651</v>
      </c>
      <c r="Q339" s="49">
        <v>14419</v>
      </c>
    </row>
    <row r="340" spans="1:17" x14ac:dyDescent="0.35">
      <c r="A340">
        <v>2026</v>
      </c>
      <c r="B340" t="s">
        <v>500</v>
      </c>
      <c r="C340" t="s">
        <v>501</v>
      </c>
      <c r="D340" t="s">
        <v>917</v>
      </c>
      <c r="E340" t="s">
        <v>891</v>
      </c>
      <c r="F340" t="s">
        <v>290</v>
      </c>
      <c r="G340" t="s">
        <v>735</v>
      </c>
      <c r="H340">
        <v>27053</v>
      </c>
      <c r="I340" s="96"/>
      <c r="J340" s="83">
        <v>2027</v>
      </c>
      <c r="K340" s="83" t="s">
        <v>500</v>
      </c>
      <c r="L340" s="83" t="s">
        <v>983</v>
      </c>
      <c r="M340" s="83" t="s">
        <v>917</v>
      </c>
      <c r="N340" s="83" t="s">
        <v>891</v>
      </c>
      <c r="O340" s="49" t="s">
        <v>290</v>
      </c>
      <c r="P340" s="49" t="s">
        <v>735</v>
      </c>
      <c r="Q340" s="49">
        <v>26586</v>
      </c>
    </row>
    <row r="341" spans="1:17" x14ac:dyDescent="0.35">
      <c r="A341">
        <v>2026</v>
      </c>
      <c r="B341" t="s">
        <v>500</v>
      </c>
      <c r="C341" t="s">
        <v>501</v>
      </c>
      <c r="D341" t="s">
        <v>917</v>
      </c>
      <c r="E341" t="s">
        <v>891</v>
      </c>
      <c r="F341" t="s">
        <v>291</v>
      </c>
      <c r="G341" t="s">
        <v>736</v>
      </c>
      <c r="H341">
        <v>97384</v>
      </c>
      <c r="I341" s="96"/>
      <c r="J341" s="83">
        <v>2027</v>
      </c>
      <c r="K341" s="83" t="s">
        <v>500</v>
      </c>
      <c r="L341" s="83" t="s">
        <v>983</v>
      </c>
      <c r="M341" s="83" t="s">
        <v>917</v>
      </c>
      <c r="N341" s="83" t="s">
        <v>891</v>
      </c>
      <c r="O341" s="49" t="s">
        <v>291</v>
      </c>
      <c r="P341" s="49" t="s">
        <v>736</v>
      </c>
      <c r="Q341" s="49">
        <v>98332</v>
      </c>
    </row>
    <row r="342" spans="1:17" x14ac:dyDescent="0.35">
      <c r="A342">
        <v>2026</v>
      </c>
      <c r="B342" t="s">
        <v>500</v>
      </c>
      <c r="C342" t="s">
        <v>501</v>
      </c>
      <c r="D342" t="s">
        <v>917</v>
      </c>
      <c r="E342" t="s">
        <v>891</v>
      </c>
      <c r="F342" t="s">
        <v>62</v>
      </c>
      <c r="G342" t="s">
        <v>567</v>
      </c>
      <c r="H342">
        <v>80972</v>
      </c>
      <c r="I342" s="96"/>
      <c r="J342" s="83">
        <v>2027</v>
      </c>
      <c r="K342" s="83" t="s">
        <v>500</v>
      </c>
      <c r="L342" s="83" t="s">
        <v>983</v>
      </c>
      <c r="M342" s="83" t="s">
        <v>917</v>
      </c>
      <c r="N342" s="83" t="s">
        <v>891</v>
      </c>
      <c r="O342" s="49" t="s">
        <v>62</v>
      </c>
      <c r="P342" s="49" t="s">
        <v>567</v>
      </c>
      <c r="Q342" s="49">
        <v>82792</v>
      </c>
    </row>
    <row r="343" spans="1:17" x14ac:dyDescent="0.35">
      <c r="A343">
        <v>2026</v>
      </c>
      <c r="B343" t="s">
        <v>500</v>
      </c>
      <c r="C343" t="s">
        <v>501</v>
      </c>
      <c r="D343" t="s">
        <v>917</v>
      </c>
      <c r="E343" t="s">
        <v>891</v>
      </c>
      <c r="F343" t="s">
        <v>289</v>
      </c>
      <c r="G343" t="s">
        <v>734</v>
      </c>
      <c r="H343">
        <v>16073</v>
      </c>
      <c r="I343" s="96"/>
      <c r="J343" s="83">
        <v>2027</v>
      </c>
      <c r="K343" s="83" t="s">
        <v>500</v>
      </c>
      <c r="L343" s="83" t="s">
        <v>983</v>
      </c>
      <c r="M343" s="83" t="s">
        <v>917</v>
      </c>
      <c r="N343" s="83" t="s">
        <v>891</v>
      </c>
      <c r="O343" s="49" t="s">
        <v>289</v>
      </c>
      <c r="P343" s="49" t="s">
        <v>734</v>
      </c>
      <c r="Q343" s="49">
        <v>19634</v>
      </c>
    </row>
    <row r="344" spans="1:17" x14ac:dyDescent="0.35">
      <c r="A344">
        <v>2026</v>
      </c>
      <c r="B344" t="s">
        <v>500</v>
      </c>
      <c r="C344" t="s">
        <v>501</v>
      </c>
      <c r="D344" t="s">
        <v>251</v>
      </c>
      <c r="E344" t="s">
        <v>475</v>
      </c>
      <c r="F344" t="s">
        <v>251</v>
      </c>
      <c r="G344" t="s">
        <v>475</v>
      </c>
      <c r="H344">
        <v>246783</v>
      </c>
      <c r="I344" s="96"/>
      <c r="J344" s="83">
        <v>2027</v>
      </c>
      <c r="K344" s="83" t="s">
        <v>500</v>
      </c>
      <c r="L344" s="83" t="s">
        <v>983</v>
      </c>
      <c r="M344" s="83" t="s">
        <v>251</v>
      </c>
      <c r="N344" s="83" t="s">
        <v>475</v>
      </c>
      <c r="O344" s="49" t="s">
        <v>251</v>
      </c>
      <c r="P344" s="49" t="s">
        <v>475</v>
      </c>
      <c r="Q344" s="49">
        <v>248487</v>
      </c>
    </row>
    <row r="345" spans="1:17" x14ac:dyDescent="0.35">
      <c r="A345">
        <v>2026</v>
      </c>
      <c r="B345" t="s">
        <v>500</v>
      </c>
      <c r="C345" t="s">
        <v>501</v>
      </c>
      <c r="D345" t="s">
        <v>251</v>
      </c>
      <c r="E345" t="s">
        <v>475</v>
      </c>
      <c r="F345" t="s">
        <v>252</v>
      </c>
      <c r="G345" t="s">
        <v>476</v>
      </c>
      <c r="H345">
        <v>89828</v>
      </c>
      <c r="I345" s="96"/>
      <c r="J345" s="83">
        <v>2027</v>
      </c>
      <c r="K345" s="83" t="s">
        <v>500</v>
      </c>
      <c r="L345" s="83" t="s">
        <v>983</v>
      </c>
      <c r="M345" s="83" t="s">
        <v>251</v>
      </c>
      <c r="N345" s="83" t="s">
        <v>475</v>
      </c>
      <c r="O345" s="49" t="s">
        <v>252</v>
      </c>
      <c r="P345" s="49" t="s">
        <v>476</v>
      </c>
      <c r="Q345" s="49">
        <v>91310</v>
      </c>
    </row>
    <row r="346" spans="1:17" x14ac:dyDescent="0.35">
      <c r="A346">
        <v>2026</v>
      </c>
      <c r="B346" t="s">
        <v>500</v>
      </c>
      <c r="C346" t="s">
        <v>501</v>
      </c>
      <c r="D346" t="s">
        <v>918</v>
      </c>
      <c r="E346" t="s">
        <v>892</v>
      </c>
      <c r="F346" t="s">
        <v>306</v>
      </c>
      <c r="G346" t="s">
        <v>748</v>
      </c>
      <c r="H346">
        <v>37412</v>
      </c>
      <c r="I346" s="96"/>
      <c r="J346" s="83">
        <v>2027</v>
      </c>
      <c r="K346" s="83" t="s">
        <v>500</v>
      </c>
      <c r="L346" s="83" t="s">
        <v>983</v>
      </c>
      <c r="M346" s="83" t="s">
        <v>918</v>
      </c>
      <c r="N346" s="83" t="s">
        <v>892</v>
      </c>
      <c r="O346" s="49" t="s">
        <v>306</v>
      </c>
      <c r="P346" s="49" t="s">
        <v>748</v>
      </c>
      <c r="Q346" s="49">
        <v>39300</v>
      </c>
    </row>
    <row r="347" spans="1:17" x14ac:dyDescent="0.35">
      <c r="A347">
        <v>2026</v>
      </c>
      <c r="B347" t="s">
        <v>500</v>
      </c>
      <c r="C347" t="s">
        <v>501</v>
      </c>
      <c r="D347" t="s">
        <v>918</v>
      </c>
      <c r="E347" t="s">
        <v>892</v>
      </c>
      <c r="F347" t="s">
        <v>307</v>
      </c>
      <c r="G347" t="s">
        <v>749</v>
      </c>
      <c r="H347">
        <v>27778</v>
      </c>
      <c r="I347" s="96"/>
      <c r="J347" s="83">
        <v>2027</v>
      </c>
      <c r="K347" s="83" t="s">
        <v>500</v>
      </c>
      <c r="L347" s="83" t="s">
        <v>983</v>
      </c>
      <c r="M347" s="83" t="s">
        <v>918</v>
      </c>
      <c r="N347" s="83" t="s">
        <v>892</v>
      </c>
      <c r="O347" s="49" t="s">
        <v>307</v>
      </c>
      <c r="P347" s="49" t="s">
        <v>749</v>
      </c>
      <c r="Q347" s="49">
        <v>28327</v>
      </c>
    </row>
    <row r="348" spans="1:17" x14ac:dyDescent="0.35">
      <c r="A348">
        <v>2026</v>
      </c>
      <c r="B348" t="s">
        <v>500</v>
      </c>
      <c r="C348" t="s">
        <v>501</v>
      </c>
      <c r="D348" t="s">
        <v>918</v>
      </c>
      <c r="E348" t="s">
        <v>892</v>
      </c>
      <c r="F348" t="s">
        <v>308</v>
      </c>
      <c r="G348" t="s">
        <v>750</v>
      </c>
      <c r="H348">
        <v>74399</v>
      </c>
      <c r="I348" s="96"/>
      <c r="J348" s="83">
        <v>2027</v>
      </c>
      <c r="K348" s="83" t="s">
        <v>500</v>
      </c>
      <c r="L348" s="83" t="s">
        <v>983</v>
      </c>
      <c r="M348" s="83" t="s">
        <v>918</v>
      </c>
      <c r="N348" s="83" t="s">
        <v>892</v>
      </c>
      <c r="O348" s="49" t="s">
        <v>308</v>
      </c>
      <c r="P348" s="49" t="s">
        <v>750</v>
      </c>
      <c r="Q348" s="49">
        <v>70891</v>
      </c>
    </row>
    <row r="349" spans="1:17" x14ac:dyDescent="0.35">
      <c r="A349">
        <v>2026</v>
      </c>
      <c r="B349" t="s">
        <v>500</v>
      </c>
      <c r="C349" t="s">
        <v>501</v>
      </c>
      <c r="D349" t="s">
        <v>918</v>
      </c>
      <c r="E349" t="s">
        <v>892</v>
      </c>
      <c r="F349" t="s">
        <v>298</v>
      </c>
      <c r="G349" t="s">
        <v>740</v>
      </c>
      <c r="H349">
        <v>113778</v>
      </c>
      <c r="I349" s="96"/>
      <c r="J349" s="83">
        <v>2027</v>
      </c>
      <c r="K349" s="83" t="s">
        <v>500</v>
      </c>
      <c r="L349" s="83" t="s">
        <v>983</v>
      </c>
      <c r="M349" s="83" t="s">
        <v>918</v>
      </c>
      <c r="N349" s="83" t="s">
        <v>892</v>
      </c>
      <c r="O349" s="49" t="s">
        <v>298</v>
      </c>
      <c r="P349" s="49" t="s">
        <v>740</v>
      </c>
      <c r="Q349" s="49">
        <v>108551</v>
      </c>
    </row>
    <row r="350" spans="1:17" x14ac:dyDescent="0.35">
      <c r="A350">
        <v>2026</v>
      </c>
      <c r="B350" t="s">
        <v>500</v>
      </c>
      <c r="C350" t="s">
        <v>501</v>
      </c>
      <c r="D350" t="s">
        <v>918</v>
      </c>
      <c r="E350" t="s">
        <v>892</v>
      </c>
      <c r="F350" t="s">
        <v>299</v>
      </c>
      <c r="G350" t="s">
        <v>741</v>
      </c>
      <c r="H350">
        <v>53790</v>
      </c>
      <c r="I350" s="96"/>
      <c r="J350" s="83">
        <v>2027</v>
      </c>
      <c r="K350" s="83" t="s">
        <v>500</v>
      </c>
      <c r="L350" s="83" t="s">
        <v>983</v>
      </c>
      <c r="M350" s="83" t="s">
        <v>918</v>
      </c>
      <c r="N350" s="83" t="s">
        <v>892</v>
      </c>
      <c r="O350" s="49" t="s">
        <v>299</v>
      </c>
      <c r="P350" s="49" t="s">
        <v>741</v>
      </c>
      <c r="Q350" s="49">
        <v>56585</v>
      </c>
    </row>
    <row r="351" spans="1:17" x14ac:dyDescent="0.35">
      <c r="A351">
        <v>2026</v>
      </c>
      <c r="B351" t="s">
        <v>500</v>
      </c>
      <c r="C351" t="s">
        <v>501</v>
      </c>
      <c r="D351" t="s">
        <v>918</v>
      </c>
      <c r="E351" t="s">
        <v>892</v>
      </c>
      <c r="F351" t="s">
        <v>302</v>
      </c>
      <c r="G351" t="s">
        <v>744</v>
      </c>
      <c r="H351">
        <v>9612</v>
      </c>
      <c r="I351" s="96"/>
      <c r="J351" s="83">
        <v>2027</v>
      </c>
      <c r="K351" s="83" t="s">
        <v>500</v>
      </c>
      <c r="L351" s="83" t="s">
        <v>983</v>
      </c>
      <c r="M351" s="83" t="s">
        <v>918</v>
      </c>
      <c r="N351" s="83" t="s">
        <v>892</v>
      </c>
      <c r="O351" s="49" t="s">
        <v>302</v>
      </c>
      <c r="P351" s="49" t="s">
        <v>744</v>
      </c>
      <c r="Q351" s="49">
        <v>10807</v>
      </c>
    </row>
    <row r="352" spans="1:17" x14ac:dyDescent="0.35">
      <c r="A352">
        <v>2026</v>
      </c>
      <c r="B352" t="s">
        <v>500</v>
      </c>
      <c r="C352" t="s">
        <v>501</v>
      </c>
      <c r="D352" t="s">
        <v>918</v>
      </c>
      <c r="E352" t="s">
        <v>892</v>
      </c>
      <c r="F352" t="s">
        <v>310</v>
      </c>
      <c r="G352" t="s">
        <v>752</v>
      </c>
      <c r="H352">
        <v>6673</v>
      </c>
      <c r="I352" s="96"/>
      <c r="J352" s="83">
        <v>2027</v>
      </c>
      <c r="K352" s="83" t="s">
        <v>500</v>
      </c>
      <c r="L352" s="83" t="s">
        <v>983</v>
      </c>
      <c r="M352" s="83" t="s">
        <v>918</v>
      </c>
      <c r="N352" s="83" t="s">
        <v>892</v>
      </c>
      <c r="O352" s="49" t="s">
        <v>310</v>
      </c>
      <c r="P352" s="49" t="s">
        <v>752</v>
      </c>
      <c r="Q352" s="49">
        <v>6916</v>
      </c>
    </row>
    <row r="353" spans="1:17" x14ac:dyDescent="0.35">
      <c r="A353">
        <v>2026</v>
      </c>
      <c r="B353" t="s">
        <v>500</v>
      </c>
      <c r="C353" t="s">
        <v>501</v>
      </c>
      <c r="D353" t="s">
        <v>918</v>
      </c>
      <c r="E353" t="s">
        <v>892</v>
      </c>
      <c r="F353" t="s">
        <v>311</v>
      </c>
      <c r="G353" t="s">
        <v>753</v>
      </c>
      <c r="H353">
        <v>1643</v>
      </c>
      <c r="I353" s="96"/>
      <c r="J353" s="83">
        <v>2027</v>
      </c>
      <c r="K353" s="83" t="s">
        <v>500</v>
      </c>
      <c r="L353" s="83" t="s">
        <v>983</v>
      </c>
      <c r="M353" s="83" t="s">
        <v>918</v>
      </c>
      <c r="N353" s="83" t="s">
        <v>892</v>
      </c>
      <c r="O353" s="49" t="s">
        <v>311</v>
      </c>
      <c r="P353" s="49" t="s">
        <v>753</v>
      </c>
      <c r="Q353" s="49">
        <v>2755</v>
      </c>
    </row>
    <row r="354" spans="1:17" x14ac:dyDescent="0.35">
      <c r="A354">
        <v>2026</v>
      </c>
      <c r="B354" t="s">
        <v>500</v>
      </c>
      <c r="C354" t="s">
        <v>501</v>
      </c>
      <c r="D354" t="s">
        <v>918</v>
      </c>
      <c r="E354" t="s">
        <v>892</v>
      </c>
      <c r="F354" t="s">
        <v>309</v>
      </c>
      <c r="G354" t="s">
        <v>751</v>
      </c>
      <c r="H354">
        <v>7571</v>
      </c>
      <c r="I354" s="96"/>
      <c r="J354" s="83">
        <v>2027</v>
      </c>
      <c r="K354" s="83" t="s">
        <v>500</v>
      </c>
      <c r="L354" s="83" t="s">
        <v>983</v>
      </c>
      <c r="M354" s="83" t="s">
        <v>918</v>
      </c>
      <c r="N354" s="83" t="s">
        <v>892</v>
      </c>
      <c r="O354" s="49" t="s">
        <v>309</v>
      </c>
      <c r="P354" s="49" t="s">
        <v>751</v>
      </c>
      <c r="Q354" s="49">
        <v>5851</v>
      </c>
    </row>
    <row r="355" spans="1:17" x14ac:dyDescent="0.35">
      <c r="A355">
        <v>2026</v>
      </c>
      <c r="B355" t="s">
        <v>500</v>
      </c>
      <c r="C355" t="s">
        <v>501</v>
      </c>
      <c r="D355" t="s">
        <v>918</v>
      </c>
      <c r="E355" t="s">
        <v>892</v>
      </c>
      <c r="F355" t="s">
        <v>303</v>
      </c>
      <c r="G355" t="s">
        <v>745</v>
      </c>
      <c r="H355">
        <v>2849</v>
      </c>
      <c r="I355" s="96"/>
      <c r="J355" s="83">
        <v>2027</v>
      </c>
      <c r="K355" s="83" t="s">
        <v>500</v>
      </c>
      <c r="L355" s="83" t="s">
        <v>983</v>
      </c>
      <c r="M355" s="83" t="s">
        <v>918</v>
      </c>
      <c r="N355" s="83" t="s">
        <v>892</v>
      </c>
      <c r="O355" s="49" t="s">
        <v>303</v>
      </c>
      <c r="P355" s="49" t="s">
        <v>745</v>
      </c>
      <c r="Q355" s="49">
        <v>2600</v>
      </c>
    </row>
    <row r="356" spans="1:17" x14ac:dyDescent="0.35">
      <c r="A356">
        <v>2026</v>
      </c>
      <c r="B356" t="s">
        <v>500</v>
      </c>
      <c r="C356" t="s">
        <v>501</v>
      </c>
      <c r="D356" t="s">
        <v>918</v>
      </c>
      <c r="E356" t="s">
        <v>892</v>
      </c>
      <c r="F356" t="s">
        <v>296</v>
      </c>
      <c r="G356" t="s">
        <v>738</v>
      </c>
      <c r="H356">
        <v>56194</v>
      </c>
      <c r="I356" s="96"/>
      <c r="J356" s="83">
        <v>2027</v>
      </c>
      <c r="K356" s="83" t="s">
        <v>500</v>
      </c>
      <c r="L356" s="83" t="s">
        <v>983</v>
      </c>
      <c r="M356" s="83" t="s">
        <v>918</v>
      </c>
      <c r="N356" s="83" t="s">
        <v>892</v>
      </c>
      <c r="O356" s="49" t="s">
        <v>296</v>
      </c>
      <c r="P356" s="49" t="s">
        <v>738</v>
      </c>
      <c r="Q356" s="49">
        <v>58257</v>
      </c>
    </row>
    <row r="357" spans="1:17" x14ac:dyDescent="0.35">
      <c r="A357">
        <v>2026</v>
      </c>
      <c r="B357" t="s">
        <v>500</v>
      </c>
      <c r="C357" t="s">
        <v>501</v>
      </c>
      <c r="D357" t="s">
        <v>918</v>
      </c>
      <c r="E357" t="s">
        <v>892</v>
      </c>
      <c r="F357" t="s">
        <v>297</v>
      </c>
      <c r="G357" t="s">
        <v>739</v>
      </c>
      <c r="H357">
        <v>26343</v>
      </c>
      <c r="I357" s="96"/>
      <c r="J357" s="83">
        <v>2027</v>
      </c>
      <c r="K357" s="83" t="s">
        <v>500</v>
      </c>
      <c r="L357" s="83" t="s">
        <v>983</v>
      </c>
      <c r="M357" s="83" t="s">
        <v>918</v>
      </c>
      <c r="N357" s="83" t="s">
        <v>892</v>
      </c>
      <c r="O357" s="49" t="s">
        <v>297</v>
      </c>
      <c r="P357" s="49" t="s">
        <v>739</v>
      </c>
      <c r="Q357" s="49">
        <v>26128</v>
      </c>
    </row>
    <row r="358" spans="1:17" x14ac:dyDescent="0.35">
      <c r="A358">
        <v>2026</v>
      </c>
      <c r="B358" t="s">
        <v>500</v>
      </c>
      <c r="C358" t="s">
        <v>501</v>
      </c>
      <c r="D358" t="s">
        <v>918</v>
      </c>
      <c r="E358" t="s">
        <v>892</v>
      </c>
      <c r="F358" t="s">
        <v>304</v>
      </c>
      <c r="G358" t="s">
        <v>746</v>
      </c>
      <c r="H358">
        <v>12867</v>
      </c>
      <c r="I358" s="96"/>
      <c r="J358" s="83">
        <v>2027</v>
      </c>
      <c r="K358" s="83" t="s">
        <v>500</v>
      </c>
      <c r="L358" s="83" t="s">
        <v>983</v>
      </c>
      <c r="M358" s="83" t="s">
        <v>918</v>
      </c>
      <c r="N358" s="83" t="s">
        <v>892</v>
      </c>
      <c r="O358" s="49" t="s">
        <v>304</v>
      </c>
      <c r="P358" s="49" t="s">
        <v>746</v>
      </c>
      <c r="Q358" s="49">
        <v>13862</v>
      </c>
    </row>
    <row r="359" spans="1:17" x14ac:dyDescent="0.35">
      <c r="A359">
        <v>2026</v>
      </c>
      <c r="B359" t="s">
        <v>500</v>
      </c>
      <c r="C359" t="s">
        <v>501</v>
      </c>
      <c r="D359" t="s">
        <v>918</v>
      </c>
      <c r="E359" t="s">
        <v>892</v>
      </c>
      <c r="F359" t="s">
        <v>305</v>
      </c>
      <c r="G359" t="s">
        <v>747</v>
      </c>
      <c r="H359">
        <v>5809</v>
      </c>
      <c r="I359" s="96"/>
      <c r="J359" s="83">
        <v>2027</v>
      </c>
      <c r="K359" s="83" t="s">
        <v>500</v>
      </c>
      <c r="L359" s="83" t="s">
        <v>983</v>
      </c>
      <c r="M359" s="83" t="s">
        <v>918</v>
      </c>
      <c r="N359" s="83" t="s">
        <v>892</v>
      </c>
      <c r="O359" s="49" t="s">
        <v>305</v>
      </c>
      <c r="P359" s="49" t="s">
        <v>747</v>
      </c>
      <c r="Q359" s="49">
        <v>6726</v>
      </c>
    </row>
    <row r="360" spans="1:17" x14ac:dyDescent="0.35">
      <c r="A360">
        <v>2026</v>
      </c>
      <c r="B360" t="s">
        <v>500</v>
      </c>
      <c r="C360" t="s">
        <v>501</v>
      </c>
      <c r="D360" t="s">
        <v>918</v>
      </c>
      <c r="E360" t="s">
        <v>892</v>
      </c>
      <c r="F360" t="s">
        <v>300</v>
      </c>
      <c r="G360" t="s">
        <v>742</v>
      </c>
      <c r="H360">
        <v>11423</v>
      </c>
      <c r="I360" s="96"/>
      <c r="J360" s="83">
        <v>2027</v>
      </c>
      <c r="K360" s="83" t="s">
        <v>500</v>
      </c>
      <c r="L360" s="83" t="s">
        <v>983</v>
      </c>
      <c r="M360" s="83" t="s">
        <v>918</v>
      </c>
      <c r="N360" s="83" t="s">
        <v>892</v>
      </c>
      <c r="O360" s="49" t="s">
        <v>300</v>
      </c>
      <c r="P360" s="49" t="s">
        <v>742</v>
      </c>
      <c r="Q360" s="49">
        <v>11076</v>
      </c>
    </row>
    <row r="361" spans="1:17" x14ac:dyDescent="0.35">
      <c r="A361">
        <v>2026</v>
      </c>
      <c r="B361" t="s">
        <v>500</v>
      </c>
      <c r="C361" t="s">
        <v>501</v>
      </c>
      <c r="D361" t="s">
        <v>918</v>
      </c>
      <c r="E361" t="s">
        <v>892</v>
      </c>
      <c r="F361" t="s">
        <v>301</v>
      </c>
      <c r="G361" t="s">
        <v>743</v>
      </c>
      <c r="H361">
        <v>3495</v>
      </c>
      <c r="I361" s="96"/>
      <c r="J361" s="83">
        <v>2027</v>
      </c>
      <c r="K361" s="83" t="s">
        <v>500</v>
      </c>
      <c r="L361" s="83" t="s">
        <v>983</v>
      </c>
      <c r="M361" s="83" t="s">
        <v>918</v>
      </c>
      <c r="N361" s="83" t="s">
        <v>892</v>
      </c>
      <c r="O361" s="49" t="s">
        <v>301</v>
      </c>
      <c r="P361" s="49" t="s">
        <v>743</v>
      </c>
      <c r="Q361" s="49">
        <v>4840</v>
      </c>
    </row>
    <row r="362" spans="1:17" x14ac:dyDescent="0.35">
      <c r="A362">
        <v>2026</v>
      </c>
      <c r="B362" t="s">
        <v>500</v>
      </c>
      <c r="C362" t="s">
        <v>501</v>
      </c>
      <c r="D362" t="s">
        <v>918</v>
      </c>
      <c r="E362" t="s">
        <v>892</v>
      </c>
      <c r="F362" t="s">
        <v>312</v>
      </c>
      <c r="G362" t="s">
        <v>754</v>
      </c>
      <c r="H362">
        <v>39731</v>
      </c>
      <c r="I362" s="96"/>
      <c r="J362" s="83">
        <v>2027</v>
      </c>
      <c r="K362" s="83" t="s">
        <v>500</v>
      </c>
      <c r="L362" s="83" t="s">
        <v>983</v>
      </c>
      <c r="M362" s="83" t="s">
        <v>918</v>
      </c>
      <c r="N362" s="83" t="s">
        <v>892</v>
      </c>
      <c r="O362" s="49" t="s">
        <v>312</v>
      </c>
      <c r="P362" s="49" t="s">
        <v>754</v>
      </c>
      <c r="Q362" s="49">
        <v>40217</v>
      </c>
    </row>
    <row r="363" spans="1:17" x14ac:dyDescent="0.35">
      <c r="A363">
        <v>2026</v>
      </c>
      <c r="B363" t="s">
        <v>500</v>
      </c>
      <c r="C363" t="s">
        <v>501</v>
      </c>
      <c r="D363" t="s">
        <v>205</v>
      </c>
      <c r="E363" t="s">
        <v>471</v>
      </c>
      <c r="F363" t="s">
        <v>205</v>
      </c>
      <c r="G363" t="s">
        <v>471</v>
      </c>
      <c r="H363">
        <v>132925</v>
      </c>
      <c r="I363" s="96"/>
      <c r="J363" s="83">
        <v>2027</v>
      </c>
      <c r="K363" s="83" t="s">
        <v>500</v>
      </c>
      <c r="L363" s="83" t="s">
        <v>983</v>
      </c>
      <c r="M363" s="83" t="s">
        <v>205</v>
      </c>
      <c r="N363" s="83" t="s">
        <v>471</v>
      </c>
      <c r="O363" s="49" t="s">
        <v>205</v>
      </c>
      <c r="P363" s="49" t="s">
        <v>471</v>
      </c>
      <c r="Q363" s="49">
        <v>134536</v>
      </c>
    </row>
    <row r="364" spans="1:17" x14ac:dyDescent="0.35">
      <c r="A364">
        <v>2026</v>
      </c>
      <c r="B364" t="s">
        <v>500</v>
      </c>
      <c r="C364" t="s">
        <v>501</v>
      </c>
      <c r="D364" t="s">
        <v>115</v>
      </c>
      <c r="E364" t="s">
        <v>447</v>
      </c>
      <c r="F364" t="s">
        <v>115</v>
      </c>
      <c r="G364" t="s">
        <v>447</v>
      </c>
      <c r="H364">
        <v>119242</v>
      </c>
      <c r="I364" s="96"/>
      <c r="J364" s="83">
        <v>2027</v>
      </c>
      <c r="K364" s="83" t="s">
        <v>500</v>
      </c>
      <c r="L364" s="83" t="s">
        <v>983</v>
      </c>
      <c r="M364" s="83" t="s">
        <v>115</v>
      </c>
      <c r="N364" s="83" t="s">
        <v>447</v>
      </c>
      <c r="O364" s="49" t="s">
        <v>115</v>
      </c>
      <c r="P364" s="49" t="s">
        <v>447</v>
      </c>
      <c r="Q364" s="49">
        <v>118675</v>
      </c>
    </row>
    <row r="365" spans="1:17" x14ac:dyDescent="0.35">
      <c r="A365">
        <v>2026</v>
      </c>
      <c r="B365" t="s">
        <v>500</v>
      </c>
      <c r="C365" t="s">
        <v>501</v>
      </c>
      <c r="D365" t="s">
        <v>115</v>
      </c>
      <c r="E365" t="s">
        <v>447</v>
      </c>
      <c r="F365" t="s">
        <v>116</v>
      </c>
      <c r="G365" t="s">
        <v>448</v>
      </c>
      <c r="H365">
        <v>47964</v>
      </c>
      <c r="I365" s="96"/>
      <c r="J365" s="83">
        <v>2027</v>
      </c>
      <c r="K365" s="83" t="s">
        <v>500</v>
      </c>
      <c r="L365" s="83" t="s">
        <v>983</v>
      </c>
      <c r="M365" s="83" t="s">
        <v>115</v>
      </c>
      <c r="N365" s="83" t="s">
        <v>447</v>
      </c>
      <c r="O365" s="49" t="s">
        <v>116</v>
      </c>
      <c r="P365" s="49" t="s">
        <v>448</v>
      </c>
      <c r="Q365" s="49">
        <v>47515</v>
      </c>
    </row>
    <row r="366" spans="1:17" x14ac:dyDescent="0.35">
      <c r="A366">
        <v>2026</v>
      </c>
      <c r="B366" t="s">
        <v>500</v>
      </c>
      <c r="C366" t="s">
        <v>501</v>
      </c>
      <c r="D366" t="s">
        <v>919</v>
      </c>
      <c r="E366" t="s">
        <v>893</v>
      </c>
      <c r="F366" t="s">
        <v>35</v>
      </c>
      <c r="G366" t="s">
        <v>540</v>
      </c>
      <c r="H366">
        <v>2683</v>
      </c>
      <c r="I366" s="96"/>
      <c r="J366" s="83">
        <v>2027</v>
      </c>
      <c r="K366" s="83" t="s">
        <v>500</v>
      </c>
      <c r="L366" s="83" t="s">
        <v>983</v>
      </c>
      <c r="M366" s="83" t="s">
        <v>919</v>
      </c>
      <c r="N366" s="83" t="s">
        <v>893</v>
      </c>
      <c r="O366" s="49" t="s">
        <v>35</v>
      </c>
      <c r="P366" s="49" t="s">
        <v>540</v>
      </c>
      <c r="Q366" s="49">
        <v>2375</v>
      </c>
    </row>
    <row r="367" spans="1:17" x14ac:dyDescent="0.35">
      <c r="A367">
        <v>2026</v>
      </c>
      <c r="B367" t="s">
        <v>500</v>
      </c>
      <c r="C367" t="s">
        <v>501</v>
      </c>
      <c r="D367" t="s">
        <v>919</v>
      </c>
      <c r="E367" t="s">
        <v>893</v>
      </c>
      <c r="F367" t="s">
        <v>231</v>
      </c>
      <c r="G367" t="s">
        <v>689</v>
      </c>
      <c r="H367">
        <v>3495</v>
      </c>
      <c r="I367" s="96"/>
      <c r="J367" s="83">
        <v>2027</v>
      </c>
      <c r="K367" s="83" t="s">
        <v>500</v>
      </c>
      <c r="L367" s="83" t="s">
        <v>983</v>
      </c>
      <c r="M367" s="83" t="s">
        <v>919</v>
      </c>
      <c r="N367" s="83" t="s">
        <v>893</v>
      </c>
      <c r="O367" s="49" t="s">
        <v>231</v>
      </c>
      <c r="P367" s="49" t="s">
        <v>689</v>
      </c>
      <c r="Q367" s="49">
        <v>3400</v>
      </c>
    </row>
    <row r="368" spans="1:17" x14ac:dyDescent="0.35">
      <c r="A368">
        <v>2026</v>
      </c>
      <c r="B368" t="s">
        <v>500</v>
      </c>
      <c r="C368" t="s">
        <v>501</v>
      </c>
      <c r="D368" t="s">
        <v>919</v>
      </c>
      <c r="E368" t="s">
        <v>893</v>
      </c>
      <c r="F368" t="s">
        <v>273</v>
      </c>
      <c r="G368" t="s">
        <v>723</v>
      </c>
      <c r="H368">
        <v>3490</v>
      </c>
      <c r="I368" s="96"/>
      <c r="J368" s="83">
        <v>2027</v>
      </c>
      <c r="K368" s="83" t="s">
        <v>500</v>
      </c>
      <c r="L368" s="83" t="s">
        <v>983</v>
      </c>
      <c r="M368" s="83" t="s">
        <v>919</v>
      </c>
      <c r="N368" s="83" t="s">
        <v>893</v>
      </c>
      <c r="O368" s="49" t="s">
        <v>273</v>
      </c>
      <c r="P368" s="49" t="s">
        <v>723</v>
      </c>
      <c r="Q368" s="49">
        <v>3371</v>
      </c>
    </row>
    <row r="369" spans="1:17" x14ac:dyDescent="0.35">
      <c r="A369">
        <v>2026</v>
      </c>
      <c r="B369" t="s">
        <v>500</v>
      </c>
      <c r="C369" t="s">
        <v>501</v>
      </c>
      <c r="D369" t="s">
        <v>919</v>
      </c>
      <c r="E369" t="s">
        <v>893</v>
      </c>
      <c r="F369" t="s">
        <v>232</v>
      </c>
      <c r="G369" t="s">
        <v>690</v>
      </c>
      <c r="H369">
        <v>43421</v>
      </c>
      <c r="I369" s="96"/>
      <c r="J369" s="83">
        <v>2027</v>
      </c>
      <c r="K369" s="83" t="s">
        <v>500</v>
      </c>
      <c r="L369" s="83" t="s">
        <v>983</v>
      </c>
      <c r="M369" s="83" t="s">
        <v>919</v>
      </c>
      <c r="N369" s="83" t="s">
        <v>893</v>
      </c>
      <c r="O369" s="49" t="s">
        <v>232</v>
      </c>
      <c r="P369" s="49" t="s">
        <v>690</v>
      </c>
      <c r="Q369" s="49">
        <v>47327</v>
      </c>
    </row>
    <row r="370" spans="1:17" x14ac:dyDescent="0.35">
      <c r="A370">
        <v>2026</v>
      </c>
      <c r="B370" t="s">
        <v>500</v>
      </c>
      <c r="C370" t="s">
        <v>501</v>
      </c>
      <c r="D370" t="s">
        <v>919</v>
      </c>
      <c r="E370" t="s">
        <v>893</v>
      </c>
      <c r="F370" t="s">
        <v>33</v>
      </c>
      <c r="G370" t="s">
        <v>538</v>
      </c>
      <c r="H370">
        <v>3659</v>
      </c>
      <c r="I370" s="96"/>
      <c r="J370" s="83">
        <v>2027</v>
      </c>
      <c r="K370" s="83" t="s">
        <v>500</v>
      </c>
      <c r="L370" s="83" t="s">
        <v>983</v>
      </c>
      <c r="M370" s="83" t="s">
        <v>919</v>
      </c>
      <c r="N370" s="83" t="s">
        <v>893</v>
      </c>
      <c r="O370" s="49" t="s">
        <v>33</v>
      </c>
      <c r="P370" s="49" t="s">
        <v>538</v>
      </c>
      <c r="Q370" s="49">
        <v>4021</v>
      </c>
    </row>
    <row r="371" spans="1:17" x14ac:dyDescent="0.35">
      <c r="A371">
        <v>2026</v>
      </c>
      <c r="B371" t="s">
        <v>500</v>
      </c>
      <c r="C371" t="s">
        <v>501</v>
      </c>
      <c r="D371" t="s">
        <v>919</v>
      </c>
      <c r="E371" t="s">
        <v>893</v>
      </c>
      <c r="F371" t="s">
        <v>233</v>
      </c>
      <c r="G371" t="s">
        <v>691</v>
      </c>
      <c r="H371">
        <v>26033</v>
      </c>
      <c r="I371" s="96"/>
      <c r="J371" s="83">
        <v>2027</v>
      </c>
      <c r="K371" s="83" t="s">
        <v>500</v>
      </c>
      <c r="L371" s="83" t="s">
        <v>983</v>
      </c>
      <c r="M371" s="83" t="s">
        <v>919</v>
      </c>
      <c r="N371" s="83" t="s">
        <v>893</v>
      </c>
      <c r="O371" s="49" t="s">
        <v>233</v>
      </c>
      <c r="P371" s="49" t="s">
        <v>691</v>
      </c>
      <c r="Q371" s="49">
        <v>23825</v>
      </c>
    </row>
    <row r="372" spans="1:17" x14ac:dyDescent="0.35">
      <c r="A372">
        <v>2026</v>
      </c>
      <c r="B372" t="s">
        <v>500</v>
      </c>
      <c r="C372" t="s">
        <v>501</v>
      </c>
      <c r="D372" t="s">
        <v>919</v>
      </c>
      <c r="E372" t="s">
        <v>893</v>
      </c>
      <c r="F372" t="s">
        <v>234</v>
      </c>
      <c r="G372" t="s">
        <v>692</v>
      </c>
      <c r="H372">
        <v>0</v>
      </c>
      <c r="I372" s="96"/>
      <c r="J372" s="83">
        <v>2027</v>
      </c>
      <c r="K372" s="83" t="s">
        <v>500</v>
      </c>
      <c r="L372" s="83" t="s">
        <v>983</v>
      </c>
      <c r="M372" s="83" t="s">
        <v>919</v>
      </c>
      <c r="N372" s="83" t="s">
        <v>893</v>
      </c>
      <c r="O372" s="49" t="s">
        <v>234</v>
      </c>
      <c r="P372" s="49" t="s">
        <v>692</v>
      </c>
      <c r="Q372" s="49">
        <v>0</v>
      </c>
    </row>
    <row r="373" spans="1:17" x14ac:dyDescent="0.35">
      <c r="A373">
        <v>2026</v>
      </c>
      <c r="B373" t="s">
        <v>500</v>
      </c>
      <c r="C373" t="s">
        <v>501</v>
      </c>
      <c r="D373" t="s">
        <v>369</v>
      </c>
      <c r="E373" t="s">
        <v>495</v>
      </c>
      <c r="F373" t="s">
        <v>369</v>
      </c>
      <c r="G373" t="s">
        <v>495</v>
      </c>
      <c r="H373">
        <v>14797</v>
      </c>
      <c r="I373" s="96"/>
      <c r="J373" s="83">
        <v>2027</v>
      </c>
      <c r="K373" s="83" t="s">
        <v>500</v>
      </c>
      <c r="L373" s="83" t="s">
        <v>983</v>
      </c>
      <c r="M373" s="83" t="s">
        <v>369</v>
      </c>
      <c r="N373" s="83" t="s">
        <v>495</v>
      </c>
      <c r="O373" s="49" t="s">
        <v>369</v>
      </c>
      <c r="P373" s="49" t="s">
        <v>495</v>
      </c>
      <c r="Q373" s="49">
        <v>18192</v>
      </c>
    </row>
    <row r="374" spans="1:17" x14ac:dyDescent="0.35">
      <c r="A374">
        <v>2026</v>
      </c>
      <c r="B374" t="s">
        <v>500</v>
      </c>
      <c r="C374" t="s">
        <v>501</v>
      </c>
      <c r="D374" t="s">
        <v>369</v>
      </c>
      <c r="E374" t="s">
        <v>495</v>
      </c>
      <c r="F374" t="s">
        <v>166</v>
      </c>
      <c r="G374" t="s">
        <v>458</v>
      </c>
      <c r="H374">
        <v>8521</v>
      </c>
      <c r="I374" s="96"/>
      <c r="J374" s="83">
        <v>2027</v>
      </c>
      <c r="K374" s="83" t="s">
        <v>500</v>
      </c>
      <c r="L374" s="83" t="s">
        <v>983</v>
      </c>
      <c r="M374" s="83" t="s">
        <v>369</v>
      </c>
      <c r="N374" s="83" t="s">
        <v>495</v>
      </c>
      <c r="O374" s="49" t="s">
        <v>166</v>
      </c>
      <c r="P374" s="49" t="s">
        <v>458</v>
      </c>
      <c r="Q374" s="49">
        <v>10162</v>
      </c>
    </row>
    <row r="375" spans="1:17" x14ac:dyDescent="0.35">
      <c r="A375">
        <v>2026</v>
      </c>
      <c r="B375" t="s">
        <v>500</v>
      </c>
      <c r="C375" t="s">
        <v>501</v>
      </c>
      <c r="D375" t="s">
        <v>102</v>
      </c>
      <c r="E375" t="s">
        <v>440</v>
      </c>
      <c r="F375" t="s">
        <v>102</v>
      </c>
      <c r="G375" t="s">
        <v>440</v>
      </c>
      <c r="H375">
        <v>328512</v>
      </c>
      <c r="I375" s="96"/>
      <c r="J375" s="83">
        <v>2027</v>
      </c>
      <c r="K375" s="83" t="s">
        <v>500</v>
      </c>
      <c r="L375" s="83" t="s">
        <v>983</v>
      </c>
      <c r="M375" s="83" t="s">
        <v>102</v>
      </c>
      <c r="N375" s="83" t="s">
        <v>440</v>
      </c>
      <c r="O375" s="49" t="s">
        <v>102</v>
      </c>
      <c r="P375" s="49" t="s">
        <v>440</v>
      </c>
      <c r="Q375" s="49">
        <v>332339</v>
      </c>
    </row>
    <row r="376" spans="1:17" x14ac:dyDescent="0.35">
      <c r="A376">
        <v>2026</v>
      </c>
      <c r="B376" t="s">
        <v>500</v>
      </c>
      <c r="C376" t="s">
        <v>501</v>
      </c>
      <c r="D376" t="s">
        <v>102</v>
      </c>
      <c r="E376" t="s">
        <v>440</v>
      </c>
      <c r="F376" t="s">
        <v>103</v>
      </c>
      <c r="G376" t="s">
        <v>441</v>
      </c>
      <c r="H376">
        <v>124460</v>
      </c>
      <c r="I376" s="96"/>
      <c r="J376" s="83">
        <v>2027</v>
      </c>
      <c r="K376" s="83" t="s">
        <v>500</v>
      </c>
      <c r="L376" s="83" t="s">
        <v>983</v>
      </c>
      <c r="M376" s="83" t="s">
        <v>102</v>
      </c>
      <c r="N376" s="83" t="s">
        <v>440</v>
      </c>
      <c r="O376" s="49" t="s">
        <v>103</v>
      </c>
      <c r="P376" s="49" t="s">
        <v>441</v>
      </c>
      <c r="Q376" s="49">
        <v>132800</v>
      </c>
    </row>
    <row r="377" spans="1:17" x14ac:dyDescent="0.35">
      <c r="A377">
        <v>2026</v>
      </c>
      <c r="B377" t="s">
        <v>500</v>
      </c>
      <c r="C377" t="s">
        <v>501</v>
      </c>
      <c r="D377" t="s">
        <v>266</v>
      </c>
      <c r="E377" t="s">
        <v>479</v>
      </c>
      <c r="F377" t="s">
        <v>266</v>
      </c>
      <c r="G377" t="s">
        <v>479</v>
      </c>
      <c r="H377">
        <v>184568</v>
      </c>
      <c r="I377" s="96"/>
      <c r="J377" s="83">
        <v>2027</v>
      </c>
      <c r="K377" s="83" t="s">
        <v>500</v>
      </c>
      <c r="L377" s="83" t="s">
        <v>983</v>
      </c>
      <c r="M377" s="83" t="s">
        <v>266</v>
      </c>
      <c r="N377" s="83" t="s">
        <v>479</v>
      </c>
      <c r="O377" s="49" t="s">
        <v>266</v>
      </c>
      <c r="P377" s="49" t="s">
        <v>479</v>
      </c>
      <c r="Q377" s="49">
        <v>190388</v>
      </c>
    </row>
    <row r="378" spans="1:17" x14ac:dyDescent="0.35">
      <c r="A378">
        <v>2026</v>
      </c>
      <c r="B378" t="s">
        <v>500</v>
      </c>
      <c r="C378" t="s">
        <v>501</v>
      </c>
      <c r="D378" t="s">
        <v>266</v>
      </c>
      <c r="E378" t="s">
        <v>479</v>
      </c>
      <c r="F378" t="s">
        <v>267</v>
      </c>
      <c r="G378" t="s">
        <v>480</v>
      </c>
      <c r="H378">
        <v>56456</v>
      </c>
      <c r="I378" s="96"/>
      <c r="J378" s="83">
        <v>2027</v>
      </c>
      <c r="K378" s="83" t="s">
        <v>500</v>
      </c>
      <c r="L378" s="83" t="s">
        <v>983</v>
      </c>
      <c r="M378" s="83" t="s">
        <v>266</v>
      </c>
      <c r="N378" s="83" t="s">
        <v>479</v>
      </c>
      <c r="O378" s="49" t="s">
        <v>267</v>
      </c>
      <c r="P378" s="49" t="s">
        <v>480</v>
      </c>
      <c r="Q378" s="49">
        <v>60738</v>
      </c>
    </row>
    <row r="379" spans="1:17" x14ac:dyDescent="0.35">
      <c r="A379">
        <v>2026</v>
      </c>
      <c r="B379" t="s">
        <v>500</v>
      </c>
      <c r="C379" t="s">
        <v>501</v>
      </c>
      <c r="D379" t="s">
        <v>14</v>
      </c>
      <c r="E379" t="s">
        <v>426</v>
      </c>
      <c r="F379" t="s">
        <v>14</v>
      </c>
      <c r="G379" t="s">
        <v>426</v>
      </c>
      <c r="H379">
        <v>24027</v>
      </c>
      <c r="I379" s="96"/>
      <c r="J379" s="83">
        <v>2027</v>
      </c>
      <c r="K379" s="83" t="s">
        <v>500</v>
      </c>
      <c r="L379" s="83" t="s">
        <v>983</v>
      </c>
      <c r="M379" s="83" t="s">
        <v>14</v>
      </c>
      <c r="N379" s="83" t="s">
        <v>426</v>
      </c>
      <c r="O379" s="49" t="s">
        <v>14</v>
      </c>
      <c r="P379" s="49" t="s">
        <v>426</v>
      </c>
      <c r="Q379" s="49">
        <v>22994</v>
      </c>
    </row>
    <row r="380" spans="1:17" x14ac:dyDescent="0.35">
      <c r="A380">
        <v>2026</v>
      </c>
      <c r="B380" t="s">
        <v>500</v>
      </c>
      <c r="C380" t="s">
        <v>501</v>
      </c>
      <c r="D380" t="s">
        <v>920</v>
      </c>
      <c r="E380" t="s">
        <v>894</v>
      </c>
      <c r="F380" t="s">
        <v>32</v>
      </c>
      <c r="G380" t="s">
        <v>537</v>
      </c>
      <c r="H380">
        <v>17638</v>
      </c>
      <c r="I380" s="96"/>
      <c r="J380" s="83">
        <v>2027</v>
      </c>
      <c r="K380" s="83" t="s">
        <v>500</v>
      </c>
      <c r="L380" s="83" t="s">
        <v>983</v>
      </c>
      <c r="M380" s="83" t="s">
        <v>920</v>
      </c>
      <c r="N380" s="83" t="s">
        <v>894</v>
      </c>
      <c r="O380" s="49" t="s">
        <v>32</v>
      </c>
      <c r="P380" s="49" t="s">
        <v>537</v>
      </c>
      <c r="Q380" s="49">
        <v>19067</v>
      </c>
    </row>
    <row r="381" spans="1:17" x14ac:dyDescent="0.35">
      <c r="A381">
        <v>2026</v>
      </c>
      <c r="B381" t="s">
        <v>500</v>
      </c>
      <c r="C381" t="s">
        <v>501</v>
      </c>
      <c r="D381" t="s">
        <v>920</v>
      </c>
      <c r="E381" t="s">
        <v>894</v>
      </c>
      <c r="F381" t="s">
        <v>342</v>
      </c>
      <c r="G381" t="s">
        <v>779</v>
      </c>
      <c r="H381">
        <v>40423</v>
      </c>
      <c r="I381" s="96"/>
      <c r="J381" s="83">
        <v>2027</v>
      </c>
      <c r="K381" s="83" t="s">
        <v>500</v>
      </c>
      <c r="L381" s="83" t="s">
        <v>983</v>
      </c>
      <c r="M381" s="83" t="s">
        <v>920</v>
      </c>
      <c r="N381" s="83" t="s">
        <v>894</v>
      </c>
      <c r="O381" s="49" t="s">
        <v>342</v>
      </c>
      <c r="P381" s="49" t="s">
        <v>779</v>
      </c>
      <c r="Q381" s="83">
        <v>37957</v>
      </c>
    </row>
    <row r="382" spans="1:17" x14ac:dyDescent="0.35">
      <c r="A382">
        <v>2026</v>
      </c>
      <c r="B382" t="s">
        <v>500</v>
      </c>
      <c r="C382" t="s">
        <v>501</v>
      </c>
      <c r="D382" t="s">
        <v>920</v>
      </c>
      <c r="E382" t="s">
        <v>894</v>
      </c>
      <c r="F382" t="s">
        <v>27</v>
      </c>
      <c r="G382" t="s">
        <v>531</v>
      </c>
      <c r="H382">
        <v>56912</v>
      </c>
      <c r="I382" s="96"/>
      <c r="J382" s="83">
        <v>2027</v>
      </c>
      <c r="K382" s="83" t="s">
        <v>500</v>
      </c>
      <c r="L382" s="83" t="s">
        <v>983</v>
      </c>
      <c r="M382" s="83" t="s">
        <v>920</v>
      </c>
      <c r="N382" s="83" t="s">
        <v>894</v>
      </c>
      <c r="O382" s="83" t="s">
        <v>27</v>
      </c>
      <c r="P382" s="83" t="s">
        <v>531</v>
      </c>
      <c r="Q382" s="83">
        <v>57860</v>
      </c>
    </row>
    <row r="383" spans="1:17" x14ac:dyDescent="0.35">
      <c r="A383">
        <v>2026</v>
      </c>
      <c r="B383" t="s">
        <v>500</v>
      </c>
      <c r="C383" t="s">
        <v>501</v>
      </c>
      <c r="D383" t="s">
        <v>920</v>
      </c>
      <c r="E383" t="s">
        <v>894</v>
      </c>
      <c r="F383" t="s">
        <v>350</v>
      </c>
      <c r="G383" t="s">
        <v>953</v>
      </c>
      <c r="H383">
        <v>44471</v>
      </c>
      <c r="I383" s="96"/>
      <c r="J383" s="83">
        <v>2027</v>
      </c>
      <c r="K383" s="83" t="s">
        <v>500</v>
      </c>
      <c r="L383" s="83" t="s">
        <v>983</v>
      </c>
      <c r="M383" s="83" t="s">
        <v>920</v>
      </c>
      <c r="N383" s="83" t="s">
        <v>894</v>
      </c>
      <c r="O383" s="83" t="s">
        <v>350</v>
      </c>
      <c r="P383" s="83" t="s">
        <v>953</v>
      </c>
      <c r="Q383" s="49">
        <v>39332</v>
      </c>
    </row>
    <row r="384" spans="1:17" x14ac:dyDescent="0.35">
      <c r="A384">
        <v>2026</v>
      </c>
      <c r="B384" t="s">
        <v>500</v>
      </c>
      <c r="C384" t="s">
        <v>501</v>
      </c>
      <c r="D384" t="s">
        <v>920</v>
      </c>
      <c r="E384" t="s">
        <v>894</v>
      </c>
      <c r="F384" t="s">
        <v>343</v>
      </c>
      <c r="G384" t="s">
        <v>780</v>
      </c>
      <c r="H384">
        <v>55052</v>
      </c>
      <c r="I384" s="96"/>
      <c r="J384" s="83">
        <v>2027</v>
      </c>
      <c r="K384" s="83" t="s">
        <v>500</v>
      </c>
      <c r="L384" s="83" t="s">
        <v>983</v>
      </c>
      <c r="M384" s="83" t="s">
        <v>920</v>
      </c>
      <c r="N384" s="83" t="s">
        <v>894</v>
      </c>
      <c r="O384" s="49" t="s">
        <v>343</v>
      </c>
      <c r="P384" s="49" t="s">
        <v>780</v>
      </c>
      <c r="Q384" s="49">
        <v>53389</v>
      </c>
    </row>
    <row r="385" spans="1:17" x14ac:dyDescent="0.35">
      <c r="A385">
        <v>2026</v>
      </c>
      <c r="B385" t="s">
        <v>500</v>
      </c>
      <c r="C385" t="s">
        <v>501</v>
      </c>
      <c r="D385" t="s">
        <v>920</v>
      </c>
      <c r="E385" t="s">
        <v>894</v>
      </c>
      <c r="F385" t="s">
        <v>346</v>
      </c>
      <c r="G385" t="s">
        <v>783</v>
      </c>
      <c r="H385">
        <v>139548</v>
      </c>
      <c r="I385" s="96"/>
      <c r="J385" s="83">
        <v>2027</v>
      </c>
      <c r="K385" s="83" t="s">
        <v>500</v>
      </c>
      <c r="L385" s="83" t="s">
        <v>983</v>
      </c>
      <c r="M385" s="83" t="s">
        <v>920</v>
      </c>
      <c r="N385" s="83" t="s">
        <v>894</v>
      </c>
      <c r="O385" s="49" t="s">
        <v>346</v>
      </c>
      <c r="P385" s="49" t="s">
        <v>783</v>
      </c>
      <c r="Q385" s="49">
        <v>138061</v>
      </c>
    </row>
    <row r="386" spans="1:17" x14ac:dyDescent="0.35">
      <c r="A386">
        <v>2026</v>
      </c>
      <c r="B386" t="s">
        <v>500</v>
      </c>
      <c r="C386" t="s">
        <v>501</v>
      </c>
      <c r="D386" t="s">
        <v>920</v>
      </c>
      <c r="E386" t="s">
        <v>894</v>
      </c>
      <c r="F386" t="s">
        <v>351</v>
      </c>
      <c r="G386" t="s">
        <v>786</v>
      </c>
      <c r="H386">
        <v>83979</v>
      </c>
      <c r="I386" s="96"/>
      <c r="J386" s="83">
        <v>2027</v>
      </c>
      <c r="K386" s="83" t="s">
        <v>500</v>
      </c>
      <c r="L386" s="83" t="s">
        <v>983</v>
      </c>
      <c r="M386" s="83" t="s">
        <v>920</v>
      </c>
      <c r="N386" s="83" t="s">
        <v>894</v>
      </c>
      <c r="O386" s="49" t="s">
        <v>351</v>
      </c>
      <c r="P386" s="49" t="s">
        <v>786</v>
      </c>
      <c r="Q386" s="49">
        <v>86583</v>
      </c>
    </row>
    <row r="387" spans="1:17" x14ac:dyDescent="0.35">
      <c r="A387">
        <v>2026</v>
      </c>
      <c r="B387" t="s">
        <v>500</v>
      </c>
      <c r="C387" t="s">
        <v>501</v>
      </c>
      <c r="D387" t="s">
        <v>920</v>
      </c>
      <c r="E387" t="s">
        <v>894</v>
      </c>
      <c r="F387" t="s">
        <v>31</v>
      </c>
      <c r="G387" t="s">
        <v>536</v>
      </c>
      <c r="H387">
        <v>33601</v>
      </c>
      <c r="I387" s="96"/>
      <c r="J387" s="83">
        <v>2027</v>
      </c>
      <c r="K387" s="83" t="s">
        <v>500</v>
      </c>
      <c r="L387" s="83" t="s">
        <v>983</v>
      </c>
      <c r="M387" s="83" t="s">
        <v>920</v>
      </c>
      <c r="N387" s="83" t="s">
        <v>894</v>
      </c>
      <c r="O387" s="49" t="s">
        <v>31</v>
      </c>
      <c r="P387" s="49" t="s">
        <v>536</v>
      </c>
      <c r="Q387" s="49">
        <v>32469</v>
      </c>
    </row>
    <row r="388" spans="1:17" x14ac:dyDescent="0.35">
      <c r="A388">
        <v>2026</v>
      </c>
      <c r="B388" t="s">
        <v>500</v>
      </c>
      <c r="C388" t="s">
        <v>501</v>
      </c>
      <c r="D388" t="s">
        <v>920</v>
      </c>
      <c r="E388" t="s">
        <v>894</v>
      </c>
      <c r="F388" t="s">
        <v>356</v>
      </c>
      <c r="G388" t="s">
        <v>791</v>
      </c>
      <c r="H388">
        <v>72912</v>
      </c>
      <c r="I388" s="96"/>
      <c r="J388" s="83">
        <v>2027</v>
      </c>
      <c r="K388" s="83" t="s">
        <v>500</v>
      </c>
      <c r="L388" s="83" t="s">
        <v>983</v>
      </c>
      <c r="M388" s="83" t="s">
        <v>920</v>
      </c>
      <c r="N388" s="83" t="s">
        <v>894</v>
      </c>
      <c r="O388" s="49" t="s">
        <v>356</v>
      </c>
      <c r="P388" s="49" t="s">
        <v>791</v>
      </c>
      <c r="Q388" s="49">
        <v>76897</v>
      </c>
    </row>
    <row r="389" spans="1:17" x14ac:dyDescent="0.35">
      <c r="A389">
        <v>2026</v>
      </c>
      <c r="B389" t="s">
        <v>500</v>
      </c>
      <c r="C389" t="s">
        <v>501</v>
      </c>
      <c r="D389" t="s">
        <v>920</v>
      </c>
      <c r="E389" t="s">
        <v>894</v>
      </c>
      <c r="F389" t="s">
        <v>28</v>
      </c>
      <c r="G389" t="s">
        <v>532</v>
      </c>
      <c r="H389">
        <v>66716</v>
      </c>
      <c r="I389" s="96"/>
      <c r="J389" s="83">
        <v>2027</v>
      </c>
      <c r="K389" s="83" t="s">
        <v>500</v>
      </c>
      <c r="L389" s="83" t="s">
        <v>983</v>
      </c>
      <c r="M389" s="83" t="s">
        <v>920</v>
      </c>
      <c r="N389" s="83" t="s">
        <v>894</v>
      </c>
      <c r="O389" s="49" t="s">
        <v>28</v>
      </c>
      <c r="P389" s="49" t="s">
        <v>532</v>
      </c>
      <c r="Q389" s="49">
        <v>67879</v>
      </c>
    </row>
    <row r="390" spans="1:17" x14ac:dyDescent="0.35">
      <c r="A390">
        <v>2026</v>
      </c>
      <c r="B390" t="s">
        <v>500</v>
      </c>
      <c r="C390" t="s">
        <v>501</v>
      </c>
      <c r="D390" t="s">
        <v>920</v>
      </c>
      <c r="E390" t="s">
        <v>894</v>
      </c>
      <c r="F390" t="s">
        <v>29</v>
      </c>
      <c r="G390" t="s">
        <v>533</v>
      </c>
      <c r="H390">
        <v>32483</v>
      </c>
      <c r="I390" s="96"/>
      <c r="J390" s="83">
        <v>2027</v>
      </c>
      <c r="K390" s="83" t="s">
        <v>500</v>
      </c>
      <c r="L390" s="83" t="s">
        <v>983</v>
      </c>
      <c r="M390" s="83" t="s">
        <v>920</v>
      </c>
      <c r="N390" s="83" t="s">
        <v>894</v>
      </c>
      <c r="O390" s="49" t="s">
        <v>29</v>
      </c>
      <c r="P390" s="49" t="s">
        <v>533</v>
      </c>
      <c r="Q390" s="49">
        <v>31074</v>
      </c>
    </row>
    <row r="391" spans="1:17" x14ac:dyDescent="0.35">
      <c r="A391">
        <v>2026</v>
      </c>
      <c r="B391" t="s">
        <v>500</v>
      </c>
      <c r="C391" t="s">
        <v>501</v>
      </c>
      <c r="D391" t="s">
        <v>920</v>
      </c>
      <c r="E391" t="s">
        <v>894</v>
      </c>
      <c r="F391" t="s">
        <v>387</v>
      </c>
      <c r="G391" t="s">
        <v>534</v>
      </c>
      <c r="H391">
        <v>4515</v>
      </c>
      <c r="I391" s="96"/>
      <c r="J391" s="83">
        <v>2027</v>
      </c>
      <c r="K391" s="83" t="s">
        <v>500</v>
      </c>
      <c r="L391" s="83" t="s">
        <v>983</v>
      </c>
      <c r="M391" s="83" t="s">
        <v>920</v>
      </c>
      <c r="N391" s="83" t="s">
        <v>894</v>
      </c>
      <c r="O391" s="49" t="s">
        <v>387</v>
      </c>
      <c r="P391" s="49" t="s">
        <v>534</v>
      </c>
      <c r="Q391" s="49">
        <v>4491</v>
      </c>
    </row>
    <row r="392" spans="1:17" x14ac:dyDescent="0.35">
      <c r="A392">
        <v>2026</v>
      </c>
      <c r="B392" t="s">
        <v>500</v>
      </c>
      <c r="C392" t="s">
        <v>501</v>
      </c>
      <c r="D392" t="s">
        <v>920</v>
      </c>
      <c r="E392" t="s">
        <v>894</v>
      </c>
      <c r="F392" t="s">
        <v>348</v>
      </c>
      <c r="G392" t="s">
        <v>785</v>
      </c>
      <c r="H392">
        <v>10286</v>
      </c>
      <c r="I392" s="96"/>
      <c r="J392" s="83">
        <v>2027</v>
      </c>
      <c r="K392" s="83" t="s">
        <v>500</v>
      </c>
      <c r="L392" s="83" t="s">
        <v>983</v>
      </c>
      <c r="M392" s="83" t="s">
        <v>920</v>
      </c>
      <c r="N392" s="83" t="s">
        <v>894</v>
      </c>
      <c r="O392" s="49" t="s">
        <v>348</v>
      </c>
      <c r="P392" s="49" t="s">
        <v>785</v>
      </c>
      <c r="Q392" s="49">
        <v>10237</v>
      </c>
    </row>
    <row r="393" spans="1:17" x14ac:dyDescent="0.35">
      <c r="A393">
        <v>2026</v>
      </c>
      <c r="B393" t="s">
        <v>500</v>
      </c>
      <c r="C393" t="s">
        <v>501</v>
      </c>
      <c r="D393" t="s">
        <v>920</v>
      </c>
      <c r="E393" t="s">
        <v>894</v>
      </c>
      <c r="F393" t="s">
        <v>372</v>
      </c>
      <c r="G393" t="s">
        <v>800</v>
      </c>
      <c r="H393">
        <v>22592</v>
      </c>
      <c r="I393" s="96"/>
      <c r="J393" s="83">
        <v>2027</v>
      </c>
      <c r="K393" s="83" t="s">
        <v>500</v>
      </c>
      <c r="L393" s="83" t="s">
        <v>983</v>
      </c>
      <c r="M393" s="83" t="s">
        <v>920</v>
      </c>
      <c r="N393" s="83" t="s">
        <v>894</v>
      </c>
      <c r="O393" s="49" t="s">
        <v>372</v>
      </c>
      <c r="P393" s="49" t="s">
        <v>800</v>
      </c>
      <c r="Q393" s="49">
        <v>24351</v>
      </c>
    </row>
    <row r="394" spans="1:17" x14ac:dyDescent="0.35">
      <c r="A394">
        <v>2026</v>
      </c>
      <c r="B394" t="s">
        <v>500</v>
      </c>
      <c r="C394" t="s">
        <v>501</v>
      </c>
      <c r="D394" t="s">
        <v>920</v>
      </c>
      <c r="E394" t="s">
        <v>894</v>
      </c>
      <c r="F394" t="s">
        <v>11</v>
      </c>
      <c r="G394" t="s">
        <v>518</v>
      </c>
      <c r="H394">
        <v>23304</v>
      </c>
      <c r="I394" s="96"/>
      <c r="J394" s="83">
        <v>2027</v>
      </c>
      <c r="K394" s="83" t="s">
        <v>500</v>
      </c>
      <c r="L394" s="83" t="s">
        <v>983</v>
      </c>
      <c r="M394" s="83" t="s">
        <v>920</v>
      </c>
      <c r="N394" s="83" t="s">
        <v>894</v>
      </c>
      <c r="O394" s="49" t="s">
        <v>11</v>
      </c>
      <c r="P394" s="49" t="s">
        <v>518</v>
      </c>
      <c r="Q394" s="49">
        <v>22544</v>
      </c>
    </row>
    <row r="395" spans="1:17" x14ac:dyDescent="0.35">
      <c r="A395">
        <v>2026</v>
      </c>
      <c r="B395" t="s">
        <v>500</v>
      </c>
      <c r="C395" t="s">
        <v>501</v>
      </c>
      <c r="D395" t="s">
        <v>920</v>
      </c>
      <c r="E395" t="s">
        <v>894</v>
      </c>
      <c r="F395" t="s">
        <v>25</v>
      </c>
      <c r="G395" t="s">
        <v>529</v>
      </c>
      <c r="H395">
        <v>75270</v>
      </c>
      <c r="I395" s="96"/>
      <c r="J395" s="83">
        <v>2027</v>
      </c>
      <c r="K395" s="83" t="s">
        <v>500</v>
      </c>
      <c r="L395" s="83" t="s">
        <v>983</v>
      </c>
      <c r="M395" s="83" t="s">
        <v>920</v>
      </c>
      <c r="N395" s="83" t="s">
        <v>894</v>
      </c>
      <c r="O395" s="49" t="s">
        <v>25</v>
      </c>
      <c r="P395" s="49" t="s">
        <v>529</v>
      </c>
      <c r="Q395" s="49">
        <v>74773</v>
      </c>
    </row>
    <row r="396" spans="1:17" x14ac:dyDescent="0.35">
      <c r="A396">
        <v>2026</v>
      </c>
      <c r="B396" t="s">
        <v>500</v>
      </c>
      <c r="C396" t="s">
        <v>501</v>
      </c>
      <c r="D396" t="s">
        <v>920</v>
      </c>
      <c r="E396" t="s">
        <v>894</v>
      </c>
      <c r="F396" t="s">
        <v>26</v>
      </c>
      <c r="G396" t="s">
        <v>530</v>
      </c>
      <c r="H396">
        <v>39029</v>
      </c>
      <c r="I396" s="96"/>
      <c r="J396" s="83">
        <v>2027</v>
      </c>
      <c r="K396" s="83" t="s">
        <v>500</v>
      </c>
      <c r="L396" s="83" t="s">
        <v>983</v>
      </c>
      <c r="M396" s="83" t="s">
        <v>920</v>
      </c>
      <c r="N396" s="83" t="s">
        <v>894</v>
      </c>
      <c r="O396" s="49" t="s">
        <v>26</v>
      </c>
      <c r="P396" s="49" t="s">
        <v>530</v>
      </c>
      <c r="Q396" s="49">
        <v>40766</v>
      </c>
    </row>
    <row r="397" spans="1:17" x14ac:dyDescent="0.35">
      <c r="A397">
        <v>2026</v>
      </c>
      <c r="B397" t="s">
        <v>500</v>
      </c>
      <c r="C397" t="s">
        <v>501</v>
      </c>
      <c r="D397" t="s">
        <v>920</v>
      </c>
      <c r="E397" t="s">
        <v>894</v>
      </c>
      <c r="F397" t="s">
        <v>30</v>
      </c>
      <c r="G397" t="s">
        <v>535</v>
      </c>
      <c r="H397">
        <v>27570</v>
      </c>
      <c r="I397" s="96"/>
      <c r="J397" s="83">
        <v>2027</v>
      </c>
      <c r="K397" s="83" t="s">
        <v>500</v>
      </c>
      <c r="L397" s="83" t="s">
        <v>983</v>
      </c>
      <c r="M397" s="83" t="s">
        <v>920</v>
      </c>
      <c r="N397" s="83" t="s">
        <v>894</v>
      </c>
      <c r="O397" s="49" t="s">
        <v>30</v>
      </c>
      <c r="P397" s="49" t="s">
        <v>535</v>
      </c>
      <c r="Q397" s="49">
        <v>23077</v>
      </c>
    </row>
    <row r="398" spans="1:17" x14ac:dyDescent="0.35">
      <c r="A398">
        <v>2026</v>
      </c>
      <c r="B398" t="s">
        <v>500</v>
      </c>
      <c r="C398" t="s">
        <v>501</v>
      </c>
      <c r="D398" t="s">
        <v>920</v>
      </c>
      <c r="E398" t="s">
        <v>894</v>
      </c>
      <c r="F398" t="s">
        <v>362</v>
      </c>
      <c r="G398" t="s">
        <v>794</v>
      </c>
      <c r="H398">
        <v>8340</v>
      </c>
      <c r="I398" s="96"/>
      <c r="J398" s="49">
        <v>2027</v>
      </c>
      <c r="K398" s="49" t="s">
        <v>500</v>
      </c>
      <c r="L398" s="49" t="s">
        <v>983</v>
      </c>
      <c r="M398" s="49" t="s">
        <v>920</v>
      </c>
      <c r="N398" s="49" t="s">
        <v>894</v>
      </c>
      <c r="O398" s="49" t="s">
        <v>362</v>
      </c>
      <c r="P398" s="49" t="s">
        <v>794</v>
      </c>
      <c r="Q398" s="49">
        <v>6878</v>
      </c>
    </row>
  </sheetData>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FF"/>
  </sheetPr>
  <dimension ref="B4:D11"/>
  <sheetViews>
    <sheetView workbookViewId="0"/>
  </sheetViews>
  <sheetFormatPr defaultRowHeight="14.5" x14ac:dyDescent="0.35"/>
  <cols>
    <col min="2" max="2" width="14.81640625" bestFit="1" customWidth="1"/>
    <col min="3" max="3" width="9.54296875" bestFit="1" customWidth="1"/>
    <col min="4" max="4" width="9.7265625" bestFit="1" customWidth="1"/>
    <col min="5" max="5" width="9.54296875" bestFit="1" customWidth="1"/>
  </cols>
  <sheetData>
    <row r="4" spans="2:4" x14ac:dyDescent="0.35">
      <c r="B4" t="s">
        <v>954</v>
      </c>
    </row>
    <row r="5" spans="2:4" x14ac:dyDescent="0.35">
      <c r="C5">
        <v>2026</v>
      </c>
      <c r="D5">
        <v>2027</v>
      </c>
    </row>
    <row r="6" spans="2:4" x14ac:dyDescent="0.35">
      <c r="B6" t="s">
        <v>408</v>
      </c>
      <c r="C6" s="98">
        <v>6496</v>
      </c>
      <c r="D6" s="98">
        <v>6691</v>
      </c>
    </row>
    <row r="7" spans="2:4" x14ac:dyDescent="0.35">
      <c r="B7" t="s">
        <v>409</v>
      </c>
      <c r="C7" s="98">
        <v>8317</v>
      </c>
      <c r="D7" s="98">
        <v>8567</v>
      </c>
    </row>
    <row r="9" spans="2:4" x14ac:dyDescent="0.35">
      <c r="B9" t="s">
        <v>984</v>
      </c>
    </row>
    <row r="10" spans="2:4" x14ac:dyDescent="0.35">
      <c r="B10" t="s">
        <v>985</v>
      </c>
    </row>
    <row r="11" spans="2:4" x14ac:dyDescent="0.35">
      <c r="B11" t="s">
        <v>986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FF"/>
  </sheetPr>
  <dimension ref="B3:E400"/>
  <sheetViews>
    <sheetView workbookViewId="0">
      <pane ySplit="4" topLeftCell="A5" activePane="bottomLeft" state="frozen"/>
      <selection pane="bottomLeft" activeCell="G2" sqref="G2:V4"/>
    </sheetView>
  </sheetViews>
  <sheetFormatPr defaultRowHeight="14.5" x14ac:dyDescent="0.35"/>
  <cols>
    <col min="2" max="2" width="19.1796875" bestFit="1" customWidth="1"/>
    <col min="3" max="3" width="15.6328125" bestFit="1" customWidth="1"/>
    <col min="4" max="4" width="6.81640625" bestFit="1" customWidth="1"/>
    <col min="5" max="5" width="10.7265625" bestFit="1" customWidth="1"/>
    <col min="6" max="19" width="6.81640625" bestFit="1" customWidth="1"/>
    <col min="20" max="20" width="10.7265625" bestFit="1" customWidth="1"/>
    <col min="22" max="22" width="28.81640625" customWidth="1"/>
    <col min="23" max="23" width="20.7265625" customWidth="1"/>
    <col min="25" max="25" width="25.26953125" customWidth="1"/>
  </cols>
  <sheetData>
    <row r="3" spans="2:5" x14ac:dyDescent="0.35">
      <c r="B3" s="1" t="s">
        <v>502</v>
      </c>
      <c r="C3" s="1" t="s">
        <v>395</v>
      </c>
    </row>
    <row r="4" spans="2:5" x14ac:dyDescent="0.35">
      <c r="B4" s="1" t="s">
        <v>0</v>
      </c>
      <c r="C4">
        <v>2025</v>
      </c>
      <c r="D4">
        <v>2026</v>
      </c>
      <c r="E4" t="s">
        <v>394</v>
      </c>
    </row>
    <row r="5" spans="2:5" x14ac:dyDescent="0.35">
      <c r="B5" s="2" t="s">
        <v>1</v>
      </c>
      <c r="C5">
        <v>7</v>
      </c>
      <c r="D5">
        <v>6</v>
      </c>
      <c r="E5">
        <v>13</v>
      </c>
    </row>
    <row r="6" spans="2:5" x14ac:dyDescent="0.35">
      <c r="B6" s="2" t="s">
        <v>2</v>
      </c>
      <c r="C6">
        <v>756</v>
      </c>
      <c r="D6">
        <v>734</v>
      </c>
      <c r="E6">
        <v>1490</v>
      </c>
    </row>
    <row r="7" spans="2:5" x14ac:dyDescent="0.35">
      <c r="B7" s="2" t="s">
        <v>3</v>
      </c>
      <c r="C7">
        <v>341</v>
      </c>
      <c r="D7">
        <v>347</v>
      </c>
      <c r="E7">
        <v>688</v>
      </c>
    </row>
    <row r="8" spans="2:5" x14ac:dyDescent="0.35">
      <c r="B8" s="2" t="s">
        <v>4</v>
      </c>
      <c r="C8">
        <v>8</v>
      </c>
      <c r="D8">
        <v>3</v>
      </c>
      <c r="E8">
        <v>11</v>
      </c>
    </row>
    <row r="9" spans="2:5" x14ac:dyDescent="0.35">
      <c r="B9" s="2" t="s">
        <v>5</v>
      </c>
      <c r="C9">
        <v>39</v>
      </c>
      <c r="D9">
        <v>39</v>
      </c>
      <c r="E9">
        <v>78</v>
      </c>
    </row>
    <row r="10" spans="2:5" x14ac:dyDescent="0.35">
      <c r="B10" s="2" t="s">
        <v>6</v>
      </c>
      <c r="C10">
        <v>10</v>
      </c>
      <c r="D10">
        <v>7</v>
      </c>
      <c r="E10">
        <v>17</v>
      </c>
    </row>
    <row r="11" spans="2:5" x14ac:dyDescent="0.35">
      <c r="B11" s="2" t="s">
        <v>7</v>
      </c>
      <c r="C11">
        <v>8</v>
      </c>
      <c r="D11">
        <v>4</v>
      </c>
      <c r="E11">
        <v>12</v>
      </c>
    </row>
    <row r="12" spans="2:5" x14ac:dyDescent="0.35">
      <c r="B12" s="2" t="s">
        <v>8</v>
      </c>
      <c r="C12">
        <v>2</v>
      </c>
      <c r="D12">
        <v>3</v>
      </c>
      <c r="E12">
        <v>5</v>
      </c>
    </row>
    <row r="13" spans="2:5" x14ac:dyDescent="0.35">
      <c r="B13" s="2" t="s">
        <v>9</v>
      </c>
      <c r="C13">
        <v>15</v>
      </c>
      <c r="D13">
        <v>21</v>
      </c>
      <c r="E13">
        <v>36</v>
      </c>
    </row>
    <row r="14" spans="2:5" x14ac:dyDescent="0.35">
      <c r="B14" s="2" t="s">
        <v>10</v>
      </c>
      <c r="C14">
        <v>3</v>
      </c>
      <c r="D14">
        <v>1</v>
      </c>
      <c r="E14">
        <v>4</v>
      </c>
    </row>
    <row r="15" spans="2:5" x14ac:dyDescent="0.35">
      <c r="B15" s="2" t="s">
        <v>11</v>
      </c>
      <c r="C15">
        <v>73</v>
      </c>
      <c r="D15">
        <v>58</v>
      </c>
      <c r="E15">
        <v>131</v>
      </c>
    </row>
    <row r="16" spans="2:5" x14ac:dyDescent="0.35">
      <c r="B16" s="2" t="s">
        <v>12</v>
      </c>
      <c r="C16">
        <v>1150</v>
      </c>
      <c r="D16">
        <v>1117</v>
      </c>
      <c r="E16">
        <v>2267</v>
      </c>
    </row>
    <row r="17" spans="2:5" x14ac:dyDescent="0.35">
      <c r="B17" s="2" t="s">
        <v>13</v>
      </c>
      <c r="C17">
        <v>215</v>
      </c>
      <c r="D17">
        <v>219</v>
      </c>
      <c r="E17">
        <v>434</v>
      </c>
    </row>
    <row r="18" spans="2:5" x14ac:dyDescent="0.35">
      <c r="B18" s="2" t="s">
        <v>14</v>
      </c>
      <c r="C18">
        <v>83</v>
      </c>
      <c r="D18">
        <v>73</v>
      </c>
      <c r="E18">
        <v>156</v>
      </c>
    </row>
    <row r="19" spans="2:5" x14ac:dyDescent="0.35">
      <c r="B19" s="2" t="s">
        <v>15</v>
      </c>
      <c r="C19">
        <v>210</v>
      </c>
      <c r="D19">
        <v>239</v>
      </c>
      <c r="E19">
        <v>449</v>
      </c>
    </row>
    <row r="20" spans="2:5" x14ac:dyDescent="0.35">
      <c r="B20" s="2" t="s">
        <v>16</v>
      </c>
      <c r="C20">
        <v>115</v>
      </c>
      <c r="D20">
        <v>118</v>
      </c>
      <c r="E20">
        <v>233</v>
      </c>
    </row>
    <row r="21" spans="2:5" x14ac:dyDescent="0.35">
      <c r="B21" s="2" t="s">
        <v>17</v>
      </c>
      <c r="C21">
        <v>442</v>
      </c>
      <c r="D21">
        <v>426</v>
      </c>
      <c r="E21">
        <v>868</v>
      </c>
    </row>
    <row r="22" spans="2:5" x14ac:dyDescent="0.35">
      <c r="B22" s="2" t="s">
        <v>18</v>
      </c>
      <c r="C22">
        <v>175</v>
      </c>
      <c r="D22">
        <v>178</v>
      </c>
      <c r="E22">
        <v>353</v>
      </c>
    </row>
    <row r="23" spans="2:5" x14ac:dyDescent="0.35">
      <c r="B23" s="2" t="s">
        <v>19</v>
      </c>
      <c r="C23">
        <v>11</v>
      </c>
      <c r="D23">
        <v>7</v>
      </c>
      <c r="E23">
        <v>18</v>
      </c>
    </row>
    <row r="24" spans="2:5" x14ac:dyDescent="0.35">
      <c r="B24" s="2" t="s">
        <v>20</v>
      </c>
      <c r="C24">
        <v>22</v>
      </c>
      <c r="D24">
        <v>19</v>
      </c>
      <c r="E24">
        <v>41</v>
      </c>
    </row>
    <row r="25" spans="2:5" x14ac:dyDescent="0.35">
      <c r="B25" s="2" t="s">
        <v>21</v>
      </c>
      <c r="C25">
        <v>38</v>
      </c>
      <c r="D25">
        <v>33</v>
      </c>
      <c r="E25">
        <v>71</v>
      </c>
    </row>
    <row r="26" spans="2:5" x14ac:dyDescent="0.35">
      <c r="B26" s="2" t="s">
        <v>22</v>
      </c>
      <c r="C26">
        <v>22</v>
      </c>
      <c r="D26">
        <v>18</v>
      </c>
      <c r="E26">
        <v>40</v>
      </c>
    </row>
    <row r="27" spans="2:5" x14ac:dyDescent="0.35">
      <c r="B27" s="2" t="s">
        <v>23</v>
      </c>
      <c r="C27">
        <v>10</v>
      </c>
      <c r="D27">
        <v>8</v>
      </c>
      <c r="E27">
        <v>18</v>
      </c>
    </row>
    <row r="28" spans="2:5" x14ac:dyDescent="0.35">
      <c r="B28" s="2" t="s">
        <v>24</v>
      </c>
      <c r="C28">
        <v>720</v>
      </c>
      <c r="D28">
        <v>724</v>
      </c>
      <c r="E28">
        <v>1444</v>
      </c>
    </row>
    <row r="29" spans="2:5" x14ac:dyDescent="0.35">
      <c r="B29" s="2" t="s">
        <v>25</v>
      </c>
      <c r="C29">
        <v>303</v>
      </c>
      <c r="D29">
        <v>330</v>
      </c>
      <c r="E29">
        <v>633</v>
      </c>
    </row>
    <row r="30" spans="2:5" x14ac:dyDescent="0.35">
      <c r="B30" s="2" t="s">
        <v>26</v>
      </c>
      <c r="C30">
        <v>176</v>
      </c>
      <c r="D30">
        <v>180</v>
      </c>
      <c r="E30">
        <v>356</v>
      </c>
    </row>
    <row r="31" spans="2:5" x14ac:dyDescent="0.35">
      <c r="B31" s="2" t="s">
        <v>27</v>
      </c>
      <c r="C31">
        <v>190</v>
      </c>
      <c r="D31">
        <v>193</v>
      </c>
      <c r="E31">
        <v>383</v>
      </c>
    </row>
    <row r="32" spans="2:5" x14ac:dyDescent="0.35">
      <c r="B32" s="2" t="s">
        <v>28</v>
      </c>
      <c r="C32">
        <v>254</v>
      </c>
      <c r="D32">
        <v>253</v>
      </c>
      <c r="E32">
        <v>507</v>
      </c>
    </row>
    <row r="33" spans="2:5" x14ac:dyDescent="0.35">
      <c r="B33" s="2" t="s">
        <v>29</v>
      </c>
      <c r="C33">
        <v>129</v>
      </c>
      <c r="D33">
        <v>121</v>
      </c>
      <c r="E33">
        <v>250</v>
      </c>
    </row>
    <row r="34" spans="2:5" x14ac:dyDescent="0.35">
      <c r="B34" s="2" t="s">
        <v>30</v>
      </c>
      <c r="C34">
        <v>98</v>
      </c>
      <c r="D34">
        <v>66</v>
      </c>
      <c r="E34">
        <v>164</v>
      </c>
    </row>
    <row r="35" spans="2:5" x14ac:dyDescent="0.35">
      <c r="B35" s="2" t="s">
        <v>31</v>
      </c>
      <c r="C35">
        <v>61</v>
      </c>
      <c r="D35">
        <v>52</v>
      </c>
      <c r="E35">
        <v>113</v>
      </c>
    </row>
    <row r="36" spans="2:5" x14ac:dyDescent="0.35">
      <c r="B36" s="2" t="s">
        <v>32</v>
      </c>
      <c r="C36">
        <v>51</v>
      </c>
      <c r="D36">
        <v>52</v>
      </c>
      <c r="E36">
        <v>103</v>
      </c>
    </row>
    <row r="37" spans="2:5" x14ac:dyDescent="0.35">
      <c r="B37" s="2" t="s">
        <v>33</v>
      </c>
      <c r="C37">
        <v>9</v>
      </c>
      <c r="D37">
        <v>10</v>
      </c>
      <c r="E37">
        <v>19</v>
      </c>
    </row>
    <row r="38" spans="2:5" x14ac:dyDescent="0.35">
      <c r="B38" s="2" t="s">
        <v>34</v>
      </c>
      <c r="C38">
        <v>92</v>
      </c>
      <c r="D38">
        <v>101</v>
      </c>
      <c r="E38">
        <v>193</v>
      </c>
    </row>
    <row r="39" spans="2:5" x14ac:dyDescent="0.35">
      <c r="B39" s="2" t="s">
        <v>35</v>
      </c>
      <c r="C39">
        <v>8</v>
      </c>
      <c r="D39">
        <v>4</v>
      </c>
      <c r="E39">
        <v>12</v>
      </c>
    </row>
    <row r="40" spans="2:5" x14ac:dyDescent="0.35">
      <c r="B40" s="2" t="s">
        <v>36</v>
      </c>
      <c r="C40">
        <v>38</v>
      </c>
      <c r="D40">
        <v>39</v>
      </c>
      <c r="E40">
        <v>77</v>
      </c>
    </row>
    <row r="41" spans="2:5" x14ac:dyDescent="0.35">
      <c r="B41" s="2" t="s">
        <v>37</v>
      </c>
      <c r="C41">
        <v>6782</v>
      </c>
      <c r="D41">
        <v>6695</v>
      </c>
      <c r="E41">
        <v>13477</v>
      </c>
    </row>
    <row r="42" spans="2:5" x14ac:dyDescent="0.35">
      <c r="B42" s="2" t="s">
        <v>38</v>
      </c>
      <c r="C42">
        <v>2985</v>
      </c>
      <c r="D42">
        <v>2902</v>
      </c>
      <c r="E42">
        <v>5887</v>
      </c>
    </row>
    <row r="43" spans="2:5" x14ac:dyDescent="0.35">
      <c r="B43" s="2" t="s">
        <v>39</v>
      </c>
      <c r="C43">
        <v>208</v>
      </c>
      <c r="D43">
        <v>223</v>
      </c>
      <c r="E43">
        <v>431</v>
      </c>
    </row>
    <row r="44" spans="2:5" x14ac:dyDescent="0.35">
      <c r="B44" s="2" t="s">
        <v>40</v>
      </c>
      <c r="C44">
        <v>112</v>
      </c>
      <c r="D44">
        <v>102</v>
      </c>
      <c r="E44">
        <v>214</v>
      </c>
    </row>
    <row r="45" spans="2:5" x14ac:dyDescent="0.35">
      <c r="B45" s="2" t="s">
        <v>41</v>
      </c>
      <c r="C45">
        <v>228</v>
      </c>
      <c r="D45">
        <v>227</v>
      </c>
      <c r="E45">
        <v>455</v>
      </c>
    </row>
    <row r="46" spans="2:5" x14ac:dyDescent="0.35">
      <c r="B46" s="2" t="s">
        <v>42</v>
      </c>
      <c r="C46">
        <v>73</v>
      </c>
      <c r="D46">
        <v>73</v>
      </c>
      <c r="E46">
        <v>146</v>
      </c>
    </row>
    <row r="47" spans="2:5" x14ac:dyDescent="0.35">
      <c r="B47" s="2" t="s">
        <v>43</v>
      </c>
      <c r="C47">
        <v>236</v>
      </c>
      <c r="D47">
        <v>218</v>
      </c>
      <c r="E47">
        <v>454</v>
      </c>
    </row>
    <row r="48" spans="2:5" x14ac:dyDescent="0.35">
      <c r="B48" s="2" t="s">
        <v>44</v>
      </c>
      <c r="C48">
        <v>92</v>
      </c>
      <c r="D48">
        <v>98</v>
      </c>
      <c r="E48">
        <v>190</v>
      </c>
    </row>
    <row r="49" spans="2:5" x14ac:dyDescent="0.35">
      <c r="B49" s="2" t="s">
        <v>45</v>
      </c>
      <c r="C49">
        <v>95</v>
      </c>
      <c r="D49">
        <v>91</v>
      </c>
      <c r="E49">
        <v>186</v>
      </c>
    </row>
    <row r="50" spans="2:5" x14ac:dyDescent="0.35">
      <c r="B50" s="2" t="s">
        <v>46</v>
      </c>
      <c r="C50">
        <v>135</v>
      </c>
      <c r="D50">
        <v>125</v>
      </c>
      <c r="E50">
        <v>260</v>
      </c>
    </row>
    <row r="51" spans="2:5" x14ac:dyDescent="0.35">
      <c r="B51" s="2" t="s">
        <v>47</v>
      </c>
      <c r="C51">
        <v>108</v>
      </c>
      <c r="D51">
        <v>120</v>
      </c>
      <c r="E51">
        <v>228</v>
      </c>
    </row>
    <row r="52" spans="2:5" x14ac:dyDescent="0.35">
      <c r="B52" s="2" t="s">
        <v>48</v>
      </c>
      <c r="C52">
        <v>188</v>
      </c>
      <c r="D52">
        <v>177</v>
      </c>
      <c r="E52">
        <v>365</v>
      </c>
    </row>
    <row r="53" spans="2:5" x14ac:dyDescent="0.35">
      <c r="B53" s="2" t="s">
        <v>49</v>
      </c>
      <c r="C53">
        <v>112</v>
      </c>
      <c r="D53">
        <v>114</v>
      </c>
      <c r="E53">
        <v>226</v>
      </c>
    </row>
    <row r="54" spans="2:5" x14ac:dyDescent="0.35">
      <c r="B54" s="2" t="s">
        <v>50</v>
      </c>
      <c r="C54">
        <v>181</v>
      </c>
      <c r="D54">
        <v>206</v>
      </c>
      <c r="E54">
        <v>387</v>
      </c>
    </row>
    <row r="55" spans="2:5" x14ac:dyDescent="0.35">
      <c r="B55" s="2" t="s">
        <v>51</v>
      </c>
      <c r="C55">
        <v>102</v>
      </c>
      <c r="D55">
        <v>102</v>
      </c>
      <c r="E55">
        <v>204</v>
      </c>
    </row>
    <row r="56" spans="2:5" x14ac:dyDescent="0.35">
      <c r="B56" s="2" t="s">
        <v>52</v>
      </c>
      <c r="C56">
        <v>67</v>
      </c>
      <c r="D56">
        <v>68</v>
      </c>
      <c r="E56">
        <v>135</v>
      </c>
    </row>
    <row r="57" spans="2:5" x14ac:dyDescent="0.35">
      <c r="B57" s="2" t="s">
        <v>54</v>
      </c>
      <c r="C57">
        <v>13</v>
      </c>
      <c r="D57">
        <v>13</v>
      </c>
      <c r="E57">
        <v>26</v>
      </c>
    </row>
    <row r="58" spans="2:5" x14ac:dyDescent="0.35">
      <c r="B58" s="2" t="s">
        <v>55</v>
      </c>
      <c r="C58">
        <v>6</v>
      </c>
      <c r="D58">
        <v>4</v>
      </c>
      <c r="E58">
        <v>10</v>
      </c>
    </row>
    <row r="59" spans="2:5" x14ac:dyDescent="0.35">
      <c r="B59" s="2" t="s">
        <v>56</v>
      </c>
      <c r="C59">
        <v>927</v>
      </c>
      <c r="D59">
        <v>856</v>
      </c>
      <c r="E59">
        <v>1783</v>
      </c>
    </row>
    <row r="60" spans="2:5" x14ac:dyDescent="0.35">
      <c r="B60" s="2" t="s">
        <v>57</v>
      </c>
      <c r="C60">
        <v>51</v>
      </c>
      <c r="D60">
        <v>43</v>
      </c>
      <c r="E60">
        <v>94</v>
      </c>
    </row>
    <row r="61" spans="2:5" x14ac:dyDescent="0.35">
      <c r="B61" s="2" t="s">
        <v>58</v>
      </c>
      <c r="C61">
        <v>8</v>
      </c>
      <c r="D61">
        <v>6</v>
      </c>
      <c r="E61">
        <v>14</v>
      </c>
    </row>
    <row r="62" spans="2:5" x14ac:dyDescent="0.35">
      <c r="B62" s="2" t="s">
        <v>59</v>
      </c>
      <c r="C62">
        <v>51</v>
      </c>
      <c r="D62">
        <v>44</v>
      </c>
      <c r="E62">
        <v>95</v>
      </c>
    </row>
    <row r="63" spans="2:5" x14ac:dyDescent="0.35">
      <c r="B63" s="2" t="s">
        <v>60</v>
      </c>
      <c r="C63">
        <v>6</v>
      </c>
      <c r="D63">
        <v>7</v>
      </c>
      <c r="E63">
        <v>13</v>
      </c>
    </row>
    <row r="64" spans="2:5" x14ac:dyDescent="0.35">
      <c r="B64" s="2" t="s">
        <v>61</v>
      </c>
      <c r="C64">
        <v>495</v>
      </c>
      <c r="D64">
        <v>506</v>
      </c>
      <c r="E64">
        <v>1001</v>
      </c>
    </row>
    <row r="65" spans="2:5" x14ac:dyDescent="0.35">
      <c r="B65" s="2" t="s">
        <v>62</v>
      </c>
      <c r="C65">
        <v>275</v>
      </c>
      <c r="D65">
        <v>266</v>
      </c>
      <c r="E65">
        <v>541</v>
      </c>
    </row>
    <row r="66" spans="2:5" x14ac:dyDescent="0.35">
      <c r="B66" s="2" t="s">
        <v>63</v>
      </c>
      <c r="C66">
        <v>759</v>
      </c>
      <c r="D66">
        <v>747</v>
      </c>
      <c r="E66">
        <v>1506</v>
      </c>
    </row>
    <row r="67" spans="2:5" x14ac:dyDescent="0.35">
      <c r="B67" s="2" t="s">
        <v>64</v>
      </c>
      <c r="C67">
        <v>332</v>
      </c>
      <c r="D67">
        <v>313</v>
      </c>
      <c r="E67">
        <v>645</v>
      </c>
    </row>
    <row r="68" spans="2:5" x14ac:dyDescent="0.35">
      <c r="B68" s="2" t="s">
        <v>65</v>
      </c>
      <c r="C68">
        <v>8</v>
      </c>
      <c r="D68">
        <v>9</v>
      </c>
      <c r="E68">
        <v>17</v>
      </c>
    </row>
    <row r="69" spans="2:5" x14ac:dyDescent="0.35">
      <c r="B69" s="2" t="s">
        <v>66</v>
      </c>
      <c r="C69">
        <v>7</v>
      </c>
      <c r="D69">
        <v>6</v>
      </c>
      <c r="E69">
        <v>13</v>
      </c>
    </row>
    <row r="70" spans="2:5" x14ac:dyDescent="0.35">
      <c r="B70" s="2" t="s">
        <v>67</v>
      </c>
      <c r="C70">
        <v>44</v>
      </c>
      <c r="D70">
        <v>49</v>
      </c>
      <c r="E70">
        <v>93</v>
      </c>
    </row>
    <row r="71" spans="2:5" x14ac:dyDescent="0.35">
      <c r="B71" s="2" t="s">
        <v>68</v>
      </c>
      <c r="C71">
        <v>22</v>
      </c>
      <c r="D71">
        <v>24</v>
      </c>
      <c r="E71">
        <v>46</v>
      </c>
    </row>
    <row r="72" spans="2:5" x14ac:dyDescent="0.35">
      <c r="B72" s="2" t="s">
        <v>69</v>
      </c>
      <c r="C72">
        <v>663</v>
      </c>
      <c r="D72">
        <v>632</v>
      </c>
      <c r="E72">
        <v>1295</v>
      </c>
    </row>
    <row r="73" spans="2:5" x14ac:dyDescent="0.35">
      <c r="B73" s="2" t="s">
        <v>70</v>
      </c>
      <c r="C73">
        <v>306</v>
      </c>
      <c r="D73">
        <v>325</v>
      </c>
      <c r="E73">
        <v>631</v>
      </c>
    </row>
    <row r="74" spans="2:5" x14ac:dyDescent="0.35">
      <c r="B74" s="2" t="s">
        <v>71</v>
      </c>
      <c r="C74">
        <v>459</v>
      </c>
      <c r="D74">
        <v>436</v>
      </c>
      <c r="E74">
        <v>895</v>
      </c>
    </row>
    <row r="75" spans="2:5" x14ac:dyDescent="0.35">
      <c r="B75" s="2" t="s">
        <v>72</v>
      </c>
      <c r="C75">
        <v>106</v>
      </c>
      <c r="D75">
        <v>101</v>
      </c>
      <c r="E75">
        <v>207</v>
      </c>
    </row>
    <row r="76" spans="2:5" x14ac:dyDescent="0.35">
      <c r="B76" s="2" t="s">
        <v>73</v>
      </c>
      <c r="C76">
        <v>795</v>
      </c>
      <c r="D76">
        <v>765</v>
      </c>
      <c r="E76">
        <v>1560</v>
      </c>
    </row>
    <row r="77" spans="2:5" x14ac:dyDescent="0.35">
      <c r="B77" s="2" t="s">
        <v>74</v>
      </c>
      <c r="C77">
        <v>354</v>
      </c>
      <c r="D77">
        <v>650</v>
      </c>
      <c r="E77">
        <v>1004</v>
      </c>
    </row>
    <row r="78" spans="2:5" x14ac:dyDescent="0.35">
      <c r="B78" s="2" t="s">
        <v>75</v>
      </c>
      <c r="C78">
        <v>11</v>
      </c>
      <c r="D78">
        <v>9</v>
      </c>
      <c r="E78">
        <v>20</v>
      </c>
    </row>
    <row r="79" spans="2:5" x14ac:dyDescent="0.35">
      <c r="B79" s="2" t="s">
        <v>76</v>
      </c>
      <c r="C79">
        <v>55</v>
      </c>
      <c r="D79">
        <v>49</v>
      </c>
      <c r="E79">
        <v>104</v>
      </c>
    </row>
    <row r="80" spans="2:5" x14ac:dyDescent="0.35">
      <c r="B80" s="2" t="s">
        <v>77</v>
      </c>
      <c r="C80">
        <v>30</v>
      </c>
      <c r="D80">
        <v>26</v>
      </c>
      <c r="E80">
        <v>56</v>
      </c>
    </row>
    <row r="81" spans="2:5" x14ac:dyDescent="0.35">
      <c r="B81" s="2" t="s">
        <v>78</v>
      </c>
      <c r="C81">
        <v>7</v>
      </c>
      <c r="D81">
        <v>6</v>
      </c>
      <c r="E81">
        <v>13</v>
      </c>
    </row>
    <row r="82" spans="2:5" x14ac:dyDescent="0.35">
      <c r="B82" s="2" t="s">
        <v>79</v>
      </c>
      <c r="C82">
        <v>52</v>
      </c>
      <c r="D82">
        <v>51</v>
      </c>
      <c r="E82">
        <v>103</v>
      </c>
    </row>
    <row r="83" spans="2:5" x14ac:dyDescent="0.35">
      <c r="B83" s="2" t="s">
        <v>80</v>
      </c>
      <c r="C83">
        <v>28</v>
      </c>
      <c r="D83">
        <v>29</v>
      </c>
      <c r="E83">
        <v>57</v>
      </c>
    </row>
    <row r="84" spans="2:5" x14ac:dyDescent="0.35">
      <c r="B84" s="2" t="s">
        <v>81</v>
      </c>
      <c r="C84">
        <v>31</v>
      </c>
      <c r="D84">
        <v>19</v>
      </c>
      <c r="E84">
        <v>50</v>
      </c>
    </row>
    <row r="85" spans="2:5" x14ac:dyDescent="0.35">
      <c r="B85" s="2" t="s">
        <v>82</v>
      </c>
      <c r="C85">
        <v>44</v>
      </c>
      <c r="D85">
        <v>44</v>
      </c>
      <c r="E85">
        <v>88</v>
      </c>
    </row>
    <row r="86" spans="2:5" x14ac:dyDescent="0.35">
      <c r="B86" s="2" t="s">
        <v>83</v>
      </c>
      <c r="C86">
        <v>16</v>
      </c>
      <c r="D86">
        <v>18</v>
      </c>
      <c r="E86">
        <v>34</v>
      </c>
    </row>
    <row r="87" spans="2:5" x14ac:dyDescent="0.35">
      <c r="B87" s="2" t="s">
        <v>84</v>
      </c>
      <c r="C87">
        <v>3</v>
      </c>
      <c r="D87">
        <v>3</v>
      </c>
      <c r="E87">
        <v>6</v>
      </c>
    </row>
    <row r="88" spans="2:5" x14ac:dyDescent="0.35">
      <c r="B88" s="2" t="s">
        <v>85</v>
      </c>
      <c r="C88">
        <v>145</v>
      </c>
      <c r="D88">
        <v>139</v>
      </c>
      <c r="E88">
        <v>284</v>
      </c>
    </row>
    <row r="89" spans="2:5" x14ac:dyDescent="0.35">
      <c r="B89" s="2" t="s">
        <v>86</v>
      </c>
      <c r="C89">
        <v>170</v>
      </c>
      <c r="D89">
        <v>173</v>
      </c>
      <c r="E89">
        <v>343</v>
      </c>
    </row>
    <row r="90" spans="2:5" x14ac:dyDescent="0.35">
      <c r="B90" s="2" t="s">
        <v>87</v>
      </c>
      <c r="C90">
        <v>144</v>
      </c>
      <c r="D90">
        <v>128</v>
      </c>
      <c r="E90">
        <v>272</v>
      </c>
    </row>
    <row r="91" spans="2:5" x14ac:dyDescent="0.35">
      <c r="B91" s="2" t="s">
        <v>88</v>
      </c>
      <c r="C91">
        <v>159</v>
      </c>
      <c r="D91">
        <v>142</v>
      </c>
      <c r="E91">
        <v>301</v>
      </c>
    </row>
    <row r="92" spans="2:5" x14ac:dyDescent="0.35">
      <c r="B92" s="2" t="s">
        <v>89</v>
      </c>
      <c r="C92">
        <v>3011</v>
      </c>
      <c r="D92">
        <v>2943</v>
      </c>
      <c r="E92">
        <v>5954</v>
      </c>
    </row>
    <row r="93" spans="2:5" x14ac:dyDescent="0.35">
      <c r="B93" s="2" t="s">
        <v>90</v>
      </c>
      <c r="C93">
        <v>3500</v>
      </c>
      <c r="D93">
        <v>3452</v>
      </c>
      <c r="E93">
        <v>6952</v>
      </c>
    </row>
    <row r="94" spans="2:5" x14ac:dyDescent="0.35">
      <c r="B94" s="2" t="s">
        <v>91</v>
      </c>
      <c r="C94">
        <v>1498</v>
      </c>
      <c r="D94">
        <v>1432</v>
      </c>
      <c r="E94">
        <v>2930</v>
      </c>
    </row>
    <row r="95" spans="2:5" x14ac:dyDescent="0.35">
      <c r="B95" s="2" t="s">
        <v>92</v>
      </c>
      <c r="C95">
        <v>699</v>
      </c>
      <c r="D95">
        <v>659</v>
      </c>
      <c r="E95">
        <v>1358</v>
      </c>
    </row>
    <row r="96" spans="2:5" x14ac:dyDescent="0.35">
      <c r="B96" s="2" t="s">
        <v>93</v>
      </c>
      <c r="C96">
        <v>83</v>
      </c>
      <c r="D96">
        <v>81</v>
      </c>
      <c r="E96">
        <v>164</v>
      </c>
    </row>
    <row r="97" spans="2:5" x14ac:dyDescent="0.35">
      <c r="B97" s="2" t="s">
        <v>94</v>
      </c>
      <c r="C97">
        <v>298</v>
      </c>
      <c r="D97">
        <v>310</v>
      </c>
      <c r="E97">
        <v>608</v>
      </c>
    </row>
    <row r="98" spans="2:5" x14ac:dyDescent="0.35">
      <c r="B98" s="2" t="s">
        <v>95</v>
      </c>
      <c r="C98">
        <v>276</v>
      </c>
      <c r="D98">
        <v>278</v>
      </c>
      <c r="E98">
        <v>554</v>
      </c>
    </row>
    <row r="99" spans="2:5" x14ac:dyDescent="0.35">
      <c r="B99" s="2" t="s">
        <v>96</v>
      </c>
      <c r="C99">
        <v>183</v>
      </c>
      <c r="D99">
        <v>197</v>
      </c>
      <c r="E99">
        <v>380</v>
      </c>
    </row>
    <row r="100" spans="2:5" x14ac:dyDescent="0.35">
      <c r="B100" s="2" t="s">
        <v>97</v>
      </c>
      <c r="C100">
        <v>188</v>
      </c>
      <c r="D100">
        <v>172</v>
      </c>
      <c r="E100">
        <v>360</v>
      </c>
    </row>
    <row r="101" spans="2:5" x14ac:dyDescent="0.35">
      <c r="B101" s="2" t="s">
        <v>98</v>
      </c>
      <c r="C101">
        <v>9</v>
      </c>
      <c r="D101">
        <v>9</v>
      </c>
      <c r="E101">
        <v>18</v>
      </c>
    </row>
    <row r="102" spans="2:5" x14ac:dyDescent="0.35">
      <c r="B102" s="2" t="s">
        <v>99</v>
      </c>
      <c r="C102">
        <v>531</v>
      </c>
      <c r="D102">
        <v>544</v>
      </c>
      <c r="E102">
        <v>1075</v>
      </c>
    </row>
    <row r="103" spans="2:5" x14ac:dyDescent="0.35">
      <c r="B103" s="2" t="s">
        <v>100</v>
      </c>
      <c r="C103">
        <v>583</v>
      </c>
      <c r="D103">
        <v>584</v>
      </c>
      <c r="E103">
        <v>1167</v>
      </c>
    </row>
    <row r="104" spans="2:5" x14ac:dyDescent="0.35">
      <c r="B104" s="2" t="s">
        <v>101</v>
      </c>
      <c r="C104">
        <v>335</v>
      </c>
      <c r="D104">
        <v>335</v>
      </c>
      <c r="E104">
        <v>670</v>
      </c>
    </row>
    <row r="105" spans="2:5" x14ac:dyDescent="0.35">
      <c r="B105" s="2" t="s">
        <v>102</v>
      </c>
      <c r="C105">
        <v>1306</v>
      </c>
      <c r="D105">
        <v>1274</v>
      </c>
      <c r="E105">
        <v>2580</v>
      </c>
    </row>
    <row r="106" spans="2:5" x14ac:dyDescent="0.35">
      <c r="B106" s="2" t="s">
        <v>103</v>
      </c>
      <c r="C106">
        <v>629</v>
      </c>
      <c r="D106">
        <v>669</v>
      </c>
      <c r="E106">
        <v>1298</v>
      </c>
    </row>
    <row r="107" spans="2:5" x14ac:dyDescent="0.35">
      <c r="B107" s="2" t="s">
        <v>104</v>
      </c>
      <c r="C107">
        <v>615</v>
      </c>
      <c r="D107">
        <v>672</v>
      </c>
      <c r="E107">
        <v>1287</v>
      </c>
    </row>
    <row r="108" spans="2:5" x14ac:dyDescent="0.35">
      <c r="B108" s="2" t="s">
        <v>105</v>
      </c>
      <c r="C108">
        <v>143</v>
      </c>
      <c r="D108">
        <v>144</v>
      </c>
      <c r="E108">
        <v>287</v>
      </c>
    </row>
    <row r="109" spans="2:5" x14ac:dyDescent="0.35">
      <c r="B109" s="2" t="s">
        <v>106</v>
      </c>
      <c r="C109">
        <v>96</v>
      </c>
      <c r="D109">
        <v>97</v>
      </c>
      <c r="E109">
        <v>193</v>
      </c>
    </row>
    <row r="110" spans="2:5" x14ac:dyDescent="0.35">
      <c r="B110" s="2" t="s">
        <v>107</v>
      </c>
      <c r="C110">
        <v>450</v>
      </c>
      <c r="D110">
        <v>479</v>
      </c>
      <c r="E110">
        <v>929</v>
      </c>
    </row>
    <row r="111" spans="2:5" x14ac:dyDescent="0.35">
      <c r="B111" s="2" t="s">
        <v>108</v>
      </c>
      <c r="C111">
        <v>249</v>
      </c>
      <c r="D111">
        <v>260</v>
      </c>
      <c r="E111">
        <v>509</v>
      </c>
    </row>
    <row r="112" spans="2:5" x14ac:dyDescent="0.35">
      <c r="B112" s="2" t="s">
        <v>109</v>
      </c>
      <c r="C112">
        <v>4570</v>
      </c>
      <c r="D112">
        <v>4924</v>
      </c>
      <c r="E112">
        <v>9494</v>
      </c>
    </row>
    <row r="113" spans="2:5" x14ac:dyDescent="0.35">
      <c r="B113" s="2" t="s">
        <v>110</v>
      </c>
      <c r="C113">
        <v>2894</v>
      </c>
      <c r="D113">
        <v>2992</v>
      </c>
      <c r="E113">
        <v>5886</v>
      </c>
    </row>
    <row r="114" spans="2:5" x14ac:dyDescent="0.35">
      <c r="B114" s="2" t="s">
        <v>111</v>
      </c>
      <c r="C114">
        <v>43</v>
      </c>
      <c r="D114">
        <v>41</v>
      </c>
      <c r="E114">
        <v>84</v>
      </c>
    </row>
    <row r="115" spans="2:5" x14ac:dyDescent="0.35">
      <c r="B115" s="2" t="s">
        <v>112</v>
      </c>
      <c r="C115">
        <v>7</v>
      </c>
      <c r="D115">
        <v>7</v>
      </c>
      <c r="E115">
        <v>14</v>
      </c>
    </row>
    <row r="116" spans="2:5" x14ac:dyDescent="0.35">
      <c r="B116" s="2" t="s">
        <v>113</v>
      </c>
      <c r="C116">
        <v>16</v>
      </c>
      <c r="D116">
        <v>14</v>
      </c>
      <c r="E116">
        <v>30</v>
      </c>
    </row>
    <row r="117" spans="2:5" x14ac:dyDescent="0.35">
      <c r="B117" s="2" t="s">
        <v>114</v>
      </c>
      <c r="C117">
        <v>16</v>
      </c>
      <c r="D117">
        <v>20</v>
      </c>
      <c r="E117">
        <v>36</v>
      </c>
    </row>
    <row r="118" spans="2:5" x14ac:dyDescent="0.35">
      <c r="B118" s="2" t="s">
        <v>115</v>
      </c>
      <c r="C118">
        <v>509</v>
      </c>
      <c r="D118">
        <v>489</v>
      </c>
      <c r="E118">
        <v>998</v>
      </c>
    </row>
    <row r="119" spans="2:5" x14ac:dyDescent="0.35">
      <c r="B119" s="2" t="s">
        <v>116</v>
      </c>
      <c r="C119">
        <v>253</v>
      </c>
      <c r="D119">
        <v>242</v>
      </c>
      <c r="E119">
        <v>495</v>
      </c>
    </row>
    <row r="120" spans="2:5" x14ac:dyDescent="0.35">
      <c r="B120" s="2" t="s">
        <v>117</v>
      </c>
      <c r="C120">
        <v>14</v>
      </c>
      <c r="D120">
        <v>16</v>
      </c>
      <c r="E120">
        <v>30</v>
      </c>
    </row>
    <row r="121" spans="2:5" x14ac:dyDescent="0.35">
      <c r="B121" s="2" t="s">
        <v>118</v>
      </c>
      <c r="C121">
        <v>673</v>
      </c>
      <c r="D121">
        <v>671</v>
      </c>
      <c r="E121">
        <v>1344</v>
      </c>
    </row>
    <row r="122" spans="2:5" x14ac:dyDescent="0.35">
      <c r="B122" s="2" t="s">
        <v>119</v>
      </c>
      <c r="C122">
        <v>129</v>
      </c>
      <c r="D122">
        <v>110</v>
      </c>
      <c r="E122">
        <v>239</v>
      </c>
    </row>
    <row r="123" spans="2:5" x14ac:dyDescent="0.35">
      <c r="B123" s="2" t="s">
        <v>120</v>
      </c>
      <c r="C123">
        <v>219</v>
      </c>
      <c r="D123">
        <v>219</v>
      </c>
      <c r="E123">
        <v>438</v>
      </c>
    </row>
    <row r="124" spans="2:5" x14ac:dyDescent="0.35">
      <c r="B124" s="2" t="s">
        <v>121</v>
      </c>
      <c r="C124">
        <v>54</v>
      </c>
      <c r="D124">
        <v>64</v>
      </c>
      <c r="E124">
        <v>118</v>
      </c>
    </row>
    <row r="125" spans="2:5" x14ac:dyDescent="0.35">
      <c r="B125" s="2" t="s">
        <v>122</v>
      </c>
      <c r="C125">
        <v>2235</v>
      </c>
      <c r="D125">
        <v>2118</v>
      </c>
      <c r="E125">
        <v>4353</v>
      </c>
    </row>
    <row r="126" spans="2:5" x14ac:dyDescent="0.35">
      <c r="B126" s="2" t="s">
        <v>123</v>
      </c>
      <c r="C126">
        <v>960</v>
      </c>
      <c r="D126">
        <v>930</v>
      </c>
      <c r="E126">
        <v>1890</v>
      </c>
    </row>
    <row r="127" spans="2:5" x14ac:dyDescent="0.35">
      <c r="B127" s="2" t="s">
        <v>124</v>
      </c>
      <c r="C127">
        <v>8</v>
      </c>
      <c r="D127">
        <v>9</v>
      </c>
      <c r="E127">
        <v>17</v>
      </c>
    </row>
    <row r="128" spans="2:5" x14ac:dyDescent="0.35">
      <c r="B128" s="2" t="s">
        <v>125</v>
      </c>
      <c r="C128">
        <v>260</v>
      </c>
      <c r="D128">
        <v>257</v>
      </c>
      <c r="E128">
        <v>517</v>
      </c>
    </row>
    <row r="129" spans="2:5" x14ac:dyDescent="0.35">
      <c r="B129" s="2" t="s">
        <v>126</v>
      </c>
      <c r="C129">
        <v>161</v>
      </c>
      <c r="D129">
        <v>144</v>
      </c>
      <c r="E129">
        <v>305</v>
      </c>
    </row>
    <row r="130" spans="2:5" x14ac:dyDescent="0.35">
      <c r="B130" s="2" t="s">
        <v>127</v>
      </c>
      <c r="C130">
        <v>102</v>
      </c>
      <c r="D130">
        <v>99</v>
      </c>
      <c r="E130">
        <v>201</v>
      </c>
    </row>
    <row r="131" spans="2:5" x14ac:dyDescent="0.35">
      <c r="B131" s="2" t="s">
        <v>128</v>
      </c>
      <c r="C131">
        <v>57</v>
      </c>
      <c r="D131">
        <v>60</v>
      </c>
      <c r="E131">
        <v>117</v>
      </c>
    </row>
    <row r="132" spans="2:5" x14ac:dyDescent="0.35">
      <c r="B132" s="2" t="s">
        <v>129</v>
      </c>
      <c r="C132">
        <v>6</v>
      </c>
      <c r="D132">
        <v>3</v>
      </c>
      <c r="E132">
        <v>9</v>
      </c>
    </row>
    <row r="133" spans="2:5" x14ac:dyDescent="0.35">
      <c r="B133" s="2" t="s">
        <v>130</v>
      </c>
      <c r="C133">
        <v>4</v>
      </c>
      <c r="D133">
        <v>2</v>
      </c>
      <c r="E133">
        <v>6</v>
      </c>
    </row>
    <row r="134" spans="2:5" x14ac:dyDescent="0.35">
      <c r="B134" s="2" t="s">
        <v>131</v>
      </c>
      <c r="C134">
        <v>12</v>
      </c>
      <c r="D134">
        <v>7</v>
      </c>
      <c r="E134">
        <v>19</v>
      </c>
    </row>
    <row r="135" spans="2:5" x14ac:dyDescent="0.35">
      <c r="B135" s="2" t="s">
        <v>132</v>
      </c>
      <c r="C135">
        <v>2</v>
      </c>
      <c r="D135">
        <v>2</v>
      </c>
      <c r="E135">
        <v>4</v>
      </c>
    </row>
    <row r="136" spans="2:5" x14ac:dyDescent="0.35">
      <c r="B136" s="2" t="s">
        <v>133</v>
      </c>
      <c r="C136">
        <v>1230</v>
      </c>
      <c r="D136">
        <v>1234</v>
      </c>
      <c r="E136">
        <v>2464</v>
      </c>
    </row>
    <row r="137" spans="2:5" x14ac:dyDescent="0.35">
      <c r="B137" s="2" t="s">
        <v>134</v>
      </c>
      <c r="C137">
        <v>633</v>
      </c>
      <c r="D137">
        <v>676</v>
      </c>
      <c r="E137">
        <v>1309</v>
      </c>
    </row>
    <row r="138" spans="2:5" x14ac:dyDescent="0.35">
      <c r="B138" s="2" t="s">
        <v>135</v>
      </c>
      <c r="C138">
        <v>530</v>
      </c>
      <c r="D138">
        <v>565</v>
      </c>
      <c r="E138">
        <v>1095</v>
      </c>
    </row>
    <row r="139" spans="2:5" x14ac:dyDescent="0.35">
      <c r="B139" s="2" t="s">
        <v>136</v>
      </c>
      <c r="C139">
        <v>189</v>
      </c>
      <c r="D139">
        <v>185</v>
      </c>
      <c r="E139">
        <v>374</v>
      </c>
    </row>
    <row r="140" spans="2:5" x14ac:dyDescent="0.35">
      <c r="B140" s="2" t="s">
        <v>137</v>
      </c>
      <c r="C140">
        <v>45</v>
      </c>
      <c r="D140">
        <v>35</v>
      </c>
      <c r="E140">
        <v>80</v>
      </c>
    </row>
    <row r="141" spans="2:5" x14ac:dyDescent="0.35">
      <c r="B141" s="2" t="s">
        <v>138</v>
      </c>
      <c r="C141">
        <v>53</v>
      </c>
      <c r="D141">
        <v>59</v>
      </c>
      <c r="E141">
        <v>112</v>
      </c>
    </row>
    <row r="142" spans="2:5" x14ac:dyDescent="0.35">
      <c r="B142" s="2" t="s">
        <v>139</v>
      </c>
      <c r="C142">
        <v>70</v>
      </c>
      <c r="D142">
        <v>77</v>
      </c>
      <c r="E142">
        <v>147</v>
      </c>
    </row>
    <row r="143" spans="2:5" x14ac:dyDescent="0.35">
      <c r="B143" s="2" t="s">
        <v>140</v>
      </c>
      <c r="C143">
        <v>180</v>
      </c>
      <c r="D143">
        <v>160</v>
      </c>
      <c r="E143">
        <v>340</v>
      </c>
    </row>
    <row r="144" spans="2:5" x14ac:dyDescent="0.35">
      <c r="B144" s="2" t="s">
        <v>141</v>
      </c>
      <c r="C144">
        <v>25</v>
      </c>
      <c r="D144">
        <v>22</v>
      </c>
      <c r="E144">
        <v>47</v>
      </c>
    </row>
    <row r="145" spans="2:5" x14ac:dyDescent="0.35">
      <c r="B145" s="2" t="s">
        <v>142</v>
      </c>
      <c r="C145">
        <v>113</v>
      </c>
      <c r="D145">
        <v>100</v>
      </c>
      <c r="E145">
        <v>213</v>
      </c>
    </row>
    <row r="146" spans="2:5" x14ac:dyDescent="0.35">
      <c r="B146" s="2" t="s">
        <v>143</v>
      </c>
      <c r="C146">
        <v>70</v>
      </c>
      <c r="D146">
        <v>75</v>
      </c>
      <c r="E146">
        <v>145</v>
      </c>
    </row>
    <row r="147" spans="2:5" x14ac:dyDescent="0.35">
      <c r="B147" s="2" t="s">
        <v>144</v>
      </c>
      <c r="C147">
        <v>8</v>
      </c>
      <c r="D147">
        <v>8</v>
      </c>
      <c r="E147">
        <v>16</v>
      </c>
    </row>
    <row r="148" spans="2:5" x14ac:dyDescent="0.35">
      <c r="B148" s="2" t="s">
        <v>145</v>
      </c>
      <c r="C148">
        <v>296</v>
      </c>
      <c r="D148">
        <v>305</v>
      </c>
      <c r="E148">
        <v>601</v>
      </c>
    </row>
    <row r="149" spans="2:5" x14ac:dyDescent="0.35">
      <c r="B149" s="2" t="s">
        <v>146</v>
      </c>
      <c r="C149">
        <v>86</v>
      </c>
      <c r="D149">
        <v>94</v>
      </c>
      <c r="E149">
        <v>180</v>
      </c>
    </row>
    <row r="150" spans="2:5" x14ac:dyDescent="0.35">
      <c r="B150" s="2" t="s">
        <v>147</v>
      </c>
      <c r="C150">
        <v>1284</v>
      </c>
      <c r="D150">
        <v>1276</v>
      </c>
      <c r="E150">
        <v>2560</v>
      </c>
    </row>
    <row r="151" spans="2:5" x14ac:dyDescent="0.35">
      <c r="B151" s="2" t="s">
        <v>148</v>
      </c>
      <c r="C151">
        <v>523</v>
      </c>
      <c r="D151">
        <v>545</v>
      </c>
      <c r="E151">
        <v>1068</v>
      </c>
    </row>
    <row r="152" spans="2:5" x14ac:dyDescent="0.35">
      <c r="B152" s="2" t="s">
        <v>149</v>
      </c>
      <c r="C152">
        <v>20</v>
      </c>
      <c r="D152">
        <v>19</v>
      </c>
      <c r="E152">
        <v>39</v>
      </c>
    </row>
    <row r="153" spans="2:5" x14ac:dyDescent="0.35">
      <c r="B153" s="2" t="s">
        <v>150</v>
      </c>
      <c r="C153">
        <v>372</v>
      </c>
      <c r="D153">
        <v>359</v>
      </c>
      <c r="E153">
        <v>731</v>
      </c>
    </row>
    <row r="154" spans="2:5" x14ac:dyDescent="0.35">
      <c r="B154" s="2" t="s">
        <v>151</v>
      </c>
      <c r="C154">
        <v>306</v>
      </c>
      <c r="D154">
        <v>260</v>
      </c>
      <c r="E154">
        <v>566</v>
      </c>
    </row>
    <row r="155" spans="2:5" x14ac:dyDescent="0.35">
      <c r="B155" s="2" t="s">
        <v>152</v>
      </c>
      <c r="C155">
        <v>163</v>
      </c>
      <c r="D155">
        <v>171</v>
      </c>
      <c r="E155">
        <v>334</v>
      </c>
    </row>
    <row r="156" spans="2:5" x14ac:dyDescent="0.35">
      <c r="B156" s="2" t="s">
        <v>153</v>
      </c>
      <c r="C156">
        <v>8</v>
      </c>
      <c r="E156">
        <v>8</v>
      </c>
    </row>
    <row r="157" spans="2:5" x14ac:dyDescent="0.35">
      <c r="B157" s="2" t="s">
        <v>154</v>
      </c>
      <c r="C157">
        <v>202</v>
      </c>
      <c r="D157">
        <v>209</v>
      </c>
      <c r="E157">
        <v>411</v>
      </c>
    </row>
    <row r="158" spans="2:5" x14ac:dyDescent="0.35">
      <c r="B158" s="2" t="s">
        <v>155</v>
      </c>
      <c r="C158">
        <v>307</v>
      </c>
      <c r="D158">
        <v>332</v>
      </c>
      <c r="E158">
        <v>639</v>
      </c>
    </row>
    <row r="159" spans="2:5" x14ac:dyDescent="0.35">
      <c r="B159" s="2" t="s">
        <v>156</v>
      </c>
      <c r="C159">
        <v>32</v>
      </c>
      <c r="D159">
        <v>37</v>
      </c>
      <c r="E159">
        <v>69</v>
      </c>
    </row>
    <row r="160" spans="2:5" x14ac:dyDescent="0.35">
      <c r="B160" s="2" t="s">
        <v>157</v>
      </c>
      <c r="C160">
        <v>437</v>
      </c>
      <c r="D160">
        <v>440</v>
      </c>
      <c r="E160">
        <v>877</v>
      </c>
    </row>
    <row r="161" spans="2:5" x14ac:dyDescent="0.35">
      <c r="B161" s="2" t="s">
        <v>158</v>
      </c>
      <c r="C161">
        <v>101</v>
      </c>
      <c r="D161">
        <v>93</v>
      </c>
      <c r="E161">
        <v>194</v>
      </c>
    </row>
    <row r="162" spans="2:5" x14ac:dyDescent="0.35">
      <c r="B162" s="2" t="s">
        <v>159</v>
      </c>
      <c r="C162">
        <v>130</v>
      </c>
      <c r="D162">
        <v>117</v>
      </c>
      <c r="E162">
        <v>247</v>
      </c>
    </row>
    <row r="163" spans="2:5" x14ac:dyDescent="0.35">
      <c r="B163" s="2" t="s">
        <v>160</v>
      </c>
      <c r="C163">
        <v>35</v>
      </c>
      <c r="D163">
        <v>32</v>
      </c>
      <c r="E163">
        <v>67</v>
      </c>
    </row>
    <row r="164" spans="2:5" x14ac:dyDescent="0.35">
      <c r="B164" s="2" t="s">
        <v>161</v>
      </c>
      <c r="C164">
        <v>259</v>
      </c>
      <c r="D164">
        <v>267</v>
      </c>
      <c r="E164">
        <v>526</v>
      </c>
    </row>
    <row r="165" spans="2:5" x14ac:dyDescent="0.35">
      <c r="B165" s="2" t="s">
        <v>162</v>
      </c>
      <c r="C165">
        <v>135</v>
      </c>
      <c r="D165">
        <v>110</v>
      </c>
      <c r="E165">
        <v>245</v>
      </c>
    </row>
    <row r="166" spans="2:5" x14ac:dyDescent="0.35">
      <c r="B166" s="2" t="s">
        <v>163</v>
      </c>
      <c r="C166">
        <v>1032</v>
      </c>
      <c r="D166">
        <v>1027</v>
      </c>
      <c r="E166">
        <v>2059</v>
      </c>
    </row>
    <row r="167" spans="2:5" x14ac:dyDescent="0.35">
      <c r="B167" s="2" t="s">
        <v>164</v>
      </c>
      <c r="C167">
        <v>517</v>
      </c>
      <c r="D167">
        <v>520</v>
      </c>
      <c r="E167">
        <v>1037</v>
      </c>
    </row>
    <row r="168" spans="2:5" x14ac:dyDescent="0.35">
      <c r="B168" s="2" t="s">
        <v>165</v>
      </c>
      <c r="C168">
        <v>446</v>
      </c>
      <c r="D168">
        <v>451</v>
      </c>
      <c r="E168">
        <v>897</v>
      </c>
    </row>
    <row r="169" spans="2:5" x14ac:dyDescent="0.35">
      <c r="B169" s="2" t="s">
        <v>166</v>
      </c>
      <c r="C169">
        <v>35</v>
      </c>
      <c r="D169">
        <v>37</v>
      </c>
      <c r="E169">
        <v>72</v>
      </c>
    </row>
    <row r="170" spans="2:5" x14ac:dyDescent="0.35">
      <c r="B170" s="2" t="s">
        <v>167</v>
      </c>
      <c r="C170">
        <v>4</v>
      </c>
      <c r="D170">
        <v>7</v>
      </c>
      <c r="E170">
        <v>11</v>
      </c>
    </row>
    <row r="171" spans="2:5" x14ac:dyDescent="0.35">
      <c r="B171" s="2" t="s">
        <v>168</v>
      </c>
      <c r="C171">
        <v>5111</v>
      </c>
      <c r="D171">
        <v>4893</v>
      </c>
      <c r="E171">
        <v>10004</v>
      </c>
    </row>
    <row r="172" spans="2:5" x14ac:dyDescent="0.35">
      <c r="B172" s="2" t="s">
        <v>169</v>
      </c>
      <c r="C172">
        <v>2437</v>
      </c>
      <c r="D172">
        <v>2523</v>
      </c>
      <c r="E172">
        <v>4960</v>
      </c>
    </row>
    <row r="173" spans="2:5" x14ac:dyDescent="0.35">
      <c r="B173" s="2" t="s">
        <v>170</v>
      </c>
      <c r="C173">
        <v>41</v>
      </c>
      <c r="D173">
        <v>41</v>
      </c>
      <c r="E173">
        <v>82</v>
      </c>
    </row>
    <row r="174" spans="2:5" x14ac:dyDescent="0.35">
      <c r="B174" s="2" t="s">
        <v>171</v>
      </c>
      <c r="C174">
        <v>7</v>
      </c>
      <c r="D174">
        <v>10</v>
      </c>
      <c r="E174">
        <v>17</v>
      </c>
    </row>
    <row r="175" spans="2:5" x14ac:dyDescent="0.35">
      <c r="B175" s="2" t="s">
        <v>172</v>
      </c>
      <c r="C175">
        <v>13</v>
      </c>
      <c r="D175">
        <v>19</v>
      </c>
      <c r="E175">
        <v>32</v>
      </c>
    </row>
    <row r="176" spans="2:5" x14ac:dyDescent="0.35">
      <c r="B176" s="2" t="s">
        <v>173</v>
      </c>
      <c r="C176">
        <v>100</v>
      </c>
      <c r="D176">
        <v>110</v>
      </c>
      <c r="E176">
        <v>210</v>
      </c>
    </row>
    <row r="177" spans="2:5" x14ac:dyDescent="0.35">
      <c r="B177" s="2" t="s">
        <v>174</v>
      </c>
      <c r="C177">
        <v>34</v>
      </c>
      <c r="D177">
        <v>32</v>
      </c>
      <c r="E177">
        <v>66</v>
      </c>
    </row>
    <row r="178" spans="2:5" x14ac:dyDescent="0.35">
      <c r="B178" s="2" t="s">
        <v>175</v>
      </c>
      <c r="C178">
        <v>219</v>
      </c>
      <c r="D178">
        <v>234</v>
      </c>
      <c r="E178">
        <v>453</v>
      </c>
    </row>
    <row r="179" spans="2:5" x14ac:dyDescent="0.35">
      <c r="B179" s="2" t="s">
        <v>176</v>
      </c>
      <c r="C179">
        <v>133</v>
      </c>
      <c r="D179">
        <v>131</v>
      </c>
      <c r="E179">
        <v>264</v>
      </c>
    </row>
    <row r="180" spans="2:5" x14ac:dyDescent="0.35">
      <c r="B180" s="2" t="s">
        <v>177</v>
      </c>
      <c r="C180">
        <v>1103</v>
      </c>
      <c r="D180">
        <v>1123</v>
      </c>
      <c r="E180">
        <v>2226</v>
      </c>
    </row>
    <row r="181" spans="2:5" x14ac:dyDescent="0.35">
      <c r="B181" s="2" t="s">
        <v>178</v>
      </c>
      <c r="C181">
        <v>530</v>
      </c>
      <c r="D181">
        <v>487</v>
      </c>
      <c r="E181">
        <v>1017</v>
      </c>
    </row>
    <row r="182" spans="2:5" x14ac:dyDescent="0.35">
      <c r="B182" s="2" t="s">
        <v>179</v>
      </c>
      <c r="C182">
        <v>281</v>
      </c>
      <c r="D182">
        <v>257</v>
      </c>
      <c r="E182">
        <v>538</v>
      </c>
    </row>
    <row r="183" spans="2:5" x14ac:dyDescent="0.35">
      <c r="B183" s="2" t="s">
        <v>180</v>
      </c>
      <c r="C183">
        <v>58</v>
      </c>
      <c r="D183">
        <v>64</v>
      </c>
      <c r="E183">
        <v>122</v>
      </c>
    </row>
    <row r="184" spans="2:5" x14ac:dyDescent="0.35">
      <c r="B184" s="2" t="s">
        <v>181</v>
      </c>
      <c r="C184">
        <v>21</v>
      </c>
      <c r="D184">
        <v>15</v>
      </c>
      <c r="E184">
        <v>36</v>
      </c>
    </row>
    <row r="185" spans="2:5" x14ac:dyDescent="0.35">
      <c r="B185" s="2" t="s">
        <v>182</v>
      </c>
      <c r="C185">
        <v>4</v>
      </c>
      <c r="D185">
        <v>8</v>
      </c>
      <c r="E185">
        <v>12</v>
      </c>
    </row>
    <row r="186" spans="2:5" x14ac:dyDescent="0.35">
      <c r="B186" s="2" t="s">
        <v>183</v>
      </c>
      <c r="C186">
        <v>13</v>
      </c>
      <c r="D186">
        <v>21</v>
      </c>
      <c r="E186">
        <v>34</v>
      </c>
    </row>
    <row r="187" spans="2:5" x14ac:dyDescent="0.35">
      <c r="B187" s="2" t="s">
        <v>184</v>
      </c>
      <c r="C187">
        <v>8</v>
      </c>
      <c r="D187">
        <v>12</v>
      </c>
      <c r="E187">
        <v>20</v>
      </c>
    </row>
    <row r="188" spans="2:5" x14ac:dyDescent="0.35">
      <c r="B188" s="2" t="s">
        <v>185</v>
      </c>
      <c r="C188">
        <v>166</v>
      </c>
      <c r="D188">
        <v>170</v>
      </c>
      <c r="E188">
        <v>336</v>
      </c>
    </row>
    <row r="189" spans="2:5" x14ac:dyDescent="0.35">
      <c r="B189" s="2" t="s">
        <v>186</v>
      </c>
      <c r="C189">
        <v>58</v>
      </c>
      <c r="D189">
        <v>48</v>
      </c>
      <c r="E189">
        <v>106</v>
      </c>
    </row>
    <row r="190" spans="2:5" x14ac:dyDescent="0.35">
      <c r="B190" s="2" t="s">
        <v>187</v>
      </c>
      <c r="C190">
        <v>212</v>
      </c>
      <c r="D190">
        <v>222</v>
      </c>
      <c r="E190">
        <v>434</v>
      </c>
    </row>
    <row r="191" spans="2:5" x14ac:dyDescent="0.35">
      <c r="B191" s="2" t="s">
        <v>188</v>
      </c>
      <c r="C191">
        <v>63</v>
      </c>
      <c r="D191">
        <v>57</v>
      </c>
      <c r="E191">
        <v>120</v>
      </c>
    </row>
    <row r="192" spans="2:5" x14ac:dyDescent="0.35">
      <c r="B192" s="2" t="s">
        <v>189</v>
      </c>
      <c r="C192">
        <v>453</v>
      </c>
      <c r="D192">
        <v>507</v>
      </c>
      <c r="E192">
        <v>960</v>
      </c>
    </row>
    <row r="193" spans="2:5" x14ac:dyDescent="0.35">
      <c r="B193" s="2" t="s">
        <v>190</v>
      </c>
      <c r="C193">
        <v>134</v>
      </c>
      <c r="D193">
        <v>135</v>
      </c>
      <c r="E193">
        <v>269</v>
      </c>
    </row>
    <row r="194" spans="2:5" x14ac:dyDescent="0.35">
      <c r="B194" s="2" t="s">
        <v>191</v>
      </c>
      <c r="C194">
        <v>76</v>
      </c>
      <c r="D194">
        <v>64</v>
      </c>
      <c r="E194">
        <v>140</v>
      </c>
    </row>
    <row r="195" spans="2:5" x14ac:dyDescent="0.35">
      <c r="B195" s="2" t="s">
        <v>192</v>
      </c>
      <c r="C195">
        <v>41</v>
      </c>
      <c r="D195">
        <v>40</v>
      </c>
      <c r="E195">
        <v>81</v>
      </c>
    </row>
    <row r="196" spans="2:5" x14ac:dyDescent="0.35">
      <c r="B196" s="2" t="s">
        <v>193</v>
      </c>
      <c r="C196">
        <v>182</v>
      </c>
      <c r="D196">
        <v>163</v>
      </c>
      <c r="E196">
        <v>345</v>
      </c>
    </row>
    <row r="197" spans="2:5" x14ac:dyDescent="0.35">
      <c r="B197" s="2" t="s">
        <v>194</v>
      </c>
      <c r="C197">
        <v>152</v>
      </c>
      <c r="D197">
        <v>141</v>
      </c>
      <c r="E197">
        <v>293</v>
      </c>
    </row>
    <row r="198" spans="2:5" x14ac:dyDescent="0.35">
      <c r="B198" s="2" t="s">
        <v>195</v>
      </c>
      <c r="C198">
        <v>309</v>
      </c>
      <c r="D198">
        <v>304</v>
      </c>
      <c r="E198">
        <v>613</v>
      </c>
    </row>
    <row r="199" spans="2:5" x14ac:dyDescent="0.35">
      <c r="B199" s="2" t="s">
        <v>196</v>
      </c>
      <c r="C199">
        <v>185</v>
      </c>
      <c r="D199">
        <v>167</v>
      </c>
      <c r="E199">
        <v>352</v>
      </c>
    </row>
    <row r="200" spans="2:5" x14ac:dyDescent="0.35">
      <c r="B200" s="2" t="s">
        <v>197</v>
      </c>
      <c r="C200">
        <v>5129</v>
      </c>
      <c r="D200">
        <v>5075</v>
      </c>
      <c r="E200">
        <v>10204</v>
      </c>
    </row>
    <row r="201" spans="2:5" x14ac:dyDescent="0.35">
      <c r="B201" s="2" t="s">
        <v>198</v>
      </c>
      <c r="C201">
        <v>4138</v>
      </c>
      <c r="D201">
        <v>3904</v>
      </c>
      <c r="E201">
        <v>8042</v>
      </c>
    </row>
    <row r="202" spans="2:5" x14ac:dyDescent="0.35">
      <c r="B202" s="2" t="s">
        <v>199</v>
      </c>
      <c r="C202">
        <v>1419</v>
      </c>
      <c r="D202">
        <v>1490</v>
      </c>
      <c r="E202">
        <v>2909</v>
      </c>
    </row>
    <row r="203" spans="2:5" x14ac:dyDescent="0.35">
      <c r="B203" s="2" t="s">
        <v>200</v>
      </c>
      <c r="C203">
        <v>531</v>
      </c>
      <c r="D203">
        <v>485</v>
      </c>
      <c r="E203">
        <v>1016</v>
      </c>
    </row>
    <row r="204" spans="2:5" x14ac:dyDescent="0.35">
      <c r="B204" s="2" t="s">
        <v>201</v>
      </c>
      <c r="C204">
        <v>88</v>
      </c>
      <c r="D204">
        <v>80</v>
      </c>
      <c r="E204">
        <v>168</v>
      </c>
    </row>
    <row r="205" spans="2:5" x14ac:dyDescent="0.35">
      <c r="B205" s="2" t="s">
        <v>202</v>
      </c>
      <c r="C205">
        <v>296</v>
      </c>
      <c r="D205">
        <v>305</v>
      </c>
      <c r="E205">
        <v>601</v>
      </c>
    </row>
    <row r="206" spans="2:5" x14ac:dyDescent="0.35">
      <c r="B206" s="2" t="s">
        <v>203</v>
      </c>
      <c r="C206">
        <v>29</v>
      </c>
      <c r="D206">
        <v>41</v>
      </c>
      <c r="E206">
        <v>70</v>
      </c>
    </row>
    <row r="207" spans="2:5" x14ac:dyDescent="0.35">
      <c r="B207" s="2" t="s">
        <v>204</v>
      </c>
      <c r="C207">
        <v>119</v>
      </c>
      <c r="D207">
        <v>120</v>
      </c>
      <c r="E207">
        <v>239</v>
      </c>
    </row>
    <row r="208" spans="2:5" x14ac:dyDescent="0.35">
      <c r="B208" s="2" t="s">
        <v>205</v>
      </c>
      <c r="C208">
        <v>539</v>
      </c>
      <c r="D208">
        <v>544</v>
      </c>
      <c r="E208">
        <v>1083</v>
      </c>
    </row>
    <row r="209" spans="2:5" x14ac:dyDescent="0.35">
      <c r="B209" s="2" t="s">
        <v>206</v>
      </c>
      <c r="C209">
        <v>12</v>
      </c>
      <c r="D209">
        <v>11</v>
      </c>
      <c r="E209">
        <v>23</v>
      </c>
    </row>
    <row r="210" spans="2:5" x14ac:dyDescent="0.35">
      <c r="B210" s="2" t="s">
        <v>207</v>
      </c>
      <c r="C210">
        <v>208</v>
      </c>
      <c r="D210">
        <v>204</v>
      </c>
      <c r="E210">
        <v>412</v>
      </c>
    </row>
    <row r="211" spans="2:5" x14ac:dyDescent="0.35">
      <c r="B211" s="2" t="s">
        <v>208</v>
      </c>
      <c r="C211">
        <v>24</v>
      </c>
      <c r="D211">
        <v>27</v>
      </c>
      <c r="E211">
        <v>51</v>
      </c>
    </row>
    <row r="212" spans="2:5" x14ac:dyDescent="0.35">
      <c r="B212" s="2" t="s">
        <v>209</v>
      </c>
      <c r="C212">
        <v>150</v>
      </c>
      <c r="D212">
        <v>124</v>
      </c>
      <c r="E212">
        <v>274</v>
      </c>
    </row>
    <row r="213" spans="2:5" x14ac:dyDescent="0.35">
      <c r="B213" s="2" t="s">
        <v>210</v>
      </c>
      <c r="C213">
        <v>1307</v>
      </c>
      <c r="D213">
        <v>1242</v>
      </c>
      <c r="E213">
        <v>2549</v>
      </c>
    </row>
    <row r="214" spans="2:5" x14ac:dyDescent="0.35">
      <c r="B214" s="2" t="s">
        <v>211</v>
      </c>
      <c r="C214">
        <v>386</v>
      </c>
      <c r="D214">
        <v>368</v>
      </c>
      <c r="E214">
        <v>754</v>
      </c>
    </row>
    <row r="215" spans="2:5" x14ac:dyDescent="0.35">
      <c r="B215" s="2" t="s">
        <v>212</v>
      </c>
      <c r="C215">
        <v>156</v>
      </c>
      <c r="D215">
        <v>147</v>
      </c>
      <c r="E215">
        <v>303</v>
      </c>
    </row>
    <row r="216" spans="2:5" x14ac:dyDescent="0.35">
      <c r="B216" s="2" t="s">
        <v>213</v>
      </c>
      <c r="C216">
        <v>37</v>
      </c>
      <c r="D216">
        <v>39</v>
      </c>
      <c r="E216">
        <v>76</v>
      </c>
    </row>
    <row r="217" spans="2:5" x14ac:dyDescent="0.35">
      <c r="B217" s="2" t="s">
        <v>214</v>
      </c>
      <c r="C217">
        <v>28</v>
      </c>
      <c r="D217">
        <v>31</v>
      </c>
      <c r="E217">
        <v>59</v>
      </c>
    </row>
    <row r="218" spans="2:5" x14ac:dyDescent="0.35">
      <c r="B218" s="2" t="s">
        <v>215</v>
      </c>
      <c r="C218">
        <v>764</v>
      </c>
      <c r="D218">
        <v>745</v>
      </c>
      <c r="E218">
        <v>1509</v>
      </c>
    </row>
    <row r="219" spans="2:5" x14ac:dyDescent="0.35">
      <c r="B219" s="2" t="s">
        <v>216</v>
      </c>
      <c r="C219">
        <v>429</v>
      </c>
      <c r="D219">
        <v>435</v>
      </c>
      <c r="E219">
        <v>864</v>
      </c>
    </row>
    <row r="220" spans="2:5" x14ac:dyDescent="0.35">
      <c r="B220" s="2" t="s">
        <v>217</v>
      </c>
      <c r="C220">
        <v>94</v>
      </c>
      <c r="D220">
        <v>93</v>
      </c>
      <c r="E220">
        <v>187</v>
      </c>
    </row>
    <row r="221" spans="2:5" x14ac:dyDescent="0.35">
      <c r="B221" s="2" t="s">
        <v>218</v>
      </c>
      <c r="C221">
        <v>3</v>
      </c>
      <c r="D221">
        <v>5</v>
      </c>
      <c r="E221">
        <v>8</v>
      </c>
    </row>
    <row r="222" spans="2:5" x14ac:dyDescent="0.35">
      <c r="B222" s="2" t="s">
        <v>219</v>
      </c>
      <c r="C222">
        <v>44</v>
      </c>
      <c r="D222">
        <v>40</v>
      </c>
      <c r="E222">
        <v>84</v>
      </c>
    </row>
    <row r="223" spans="2:5" x14ac:dyDescent="0.35">
      <c r="B223" s="2" t="s">
        <v>220</v>
      </c>
      <c r="C223">
        <v>65</v>
      </c>
      <c r="D223">
        <v>62</v>
      </c>
      <c r="E223">
        <v>127</v>
      </c>
    </row>
    <row r="224" spans="2:5" x14ac:dyDescent="0.35">
      <c r="B224" s="2" t="s">
        <v>221</v>
      </c>
      <c r="C224">
        <v>76</v>
      </c>
      <c r="D224">
        <v>79</v>
      </c>
      <c r="E224">
        <v>155</v>
      </c>
    </row>
    <row r="225" spans="2:5" x14ac:dyDescent="0.35">
      <c r="B225" s="2" t="s">
        <v>222</v>
      </c>
      <c r="C225">
        <v>15</v>
      </c>
      <c r="D225">
        <v>9</v>
      </c>
      <c r="E225">
        <v>24</v>
      </c>
    </row>
    <row r="226" spans="2:5" x14ac:dyDescent="0.35">
      <c r="B226" s="2" t="s">
        <v>223</v>
      </c>
      <c r="C226">
        <v>486</v>
      </c>
      <c r="D226">
        <v>484</v>
      </c>
      <c r="E226">
        <v>970</v>
      </c>
    </row>
    <row r="227" spans="2:5" x14ac:dyDescent="0.35">
      <c r="B227" s="2" t="s">
        <v>224</v>
      </c>
      <c r="C227">
        <v>34</v>
      </c>
      <c r="D227">
        <v>36</v>
      </c>
      <c r="E227">
        <v>70</v>
      </c>
    </row>
    <row r="228" spans="2:5" x14ac:dyDescent="0.35">
      <c r="B228" s="2" t="s">
        <v>225</v>
      </c>
      <c r="C228">
        <v>47</v>
      </c>
      <c r="D228">
        <v>42</v>
      </c>
      <c r="E228">
        <v>89</v>
      </c>
    </row>
    <row r="229" spans="2:5" x14ac:dyDescent="0.35">
      <c r="B229" s="2" t="s">
        <v>226</v>
      </c>
      <c r="C229">
        <v>336</v>
      </c>
      <c r="D229">
        <v>336</v>
      </c>
      <c r="E229">
        <v>672</v>
      </c>
    </row>
    <row r="230" spans="2:5" x14ac:dyDescent="0.35">
      <c r="B230" s="2" t="s">
        <v>227</v>
      </c>
      <c r="C230">
        <v>126</v>
      </c>
      <c r="D230">
        <v>150</v>
      </c>
      <c r="E230">
        <v>276</v>
      </c>
    </row>
    <row r="231" spans="2:5" x14ac:dyDescent="0.35">
      <c r="B231" s="2" t="s">
        <v>228</v>
      </c>
      <c r="C231">
        <v>95</v>
      </c>
      <c r="D231">
        <v>98</v>
      </c>
      <c r="E231">
        <v>193</v>
      </c>
    </row>
    <row r="232" spans="2:5" x14ac:dyDescent="0.35">
      <c r="B232" s="2" t="s">
        <v>229</v>
      </c>
      <c r="C232">
        <v>39</v>
      </c>
      <c r="D232">
        <v>32</v>
      </c>
      <c r="E232">
        <v>71</v>
      </c>
    </row>
    <row r="233" spans="2:5" x14ac:dyDescent="0.35">
      <c r="B233" s="2" t="s">
        <v>230</v>
      </c>
      <c r="C233">
        <v>38</v>
      </c>
      <c r="D233">
        <v>38</v>
      </c>
      <c r="E233">
        <v>76</v>
      </c>
    </row>
    <row r="234" spans="2:5" x14ac:dyDescent="0.35">
      <c r="B234" s="2" t="s">
        <v>231</v>
      </c>
      <c r="C234">
        <v>11</v>
      </c>
      <c r="D234">
        <v>9</v>
      </c>
      <c r="E234">
        <v>20</v>
      </c>
    </row>
    <row r="235" spans="2:5" x14ac:dyDescent="0.35">
      <c r="B235" s="2" t="s">
        <v>232</v>
      </c>
      <c r="C235">
        <v>155</v>
      </c>
      <c r="D235">
        <v>155</v>
      </c>
      <c r="E235">
        <v>310</v>
      </c>
    </row>
    <row r="236" spans="2:5" x14ac:dyDescent="0.35">
      <c r="B236" s="2" t="s">
        <v>233</v>
      </c>
      <c r="C236">
        <v>71</v>
      </c>
      <c r="D236">
        <v>60</v>
      </c>
      <c r="E236">
        <v>131</v>
      </c>
    </row>
    <row r="237" spans="2:5" x14ac:dyDescent="0.35">
      <c r="B237" s="2" t="s">
        <v>235</v>
      </c>
      <c r="C237">
        <v>416</v>
      </c>
      <c r="D237">
        <v>360</v>
      </c>
      <c r="E237">
        <v>776</v>
      </c>
    </row>
    <row r="238" spans="2:5" x14ac:dyDescent="0.35">
      <c r="B238" s="2" t="s">
        <v>236</v>
      </c>
      <c r="C238">
        <v>181</v>
      </c>
      <c r="D238">
        <v>162</v>
      </c>
      <c r="E238">
        <v>343</v>
      </c>
    </row>
    <row r="239" spans="2:5" x14ac:dyDescent="0.35">
      <c r="B239" s="2" t="s">
        <v>237</v>
      </c>
      <c r="C239">
        <v>21</v>
      </c>
      <c r="D239">
        <v>17</v>
      </c>
      <c r="E239">
        <v>38</v>
      </c>
    </row>
    <row r="240" spans="2:5" x14ac:dyDescent="0.35">
      <c r="B240" s="2" t="s">
        <v>238</v>
      </c>
      <c r="C240">
        <v>13</v>
      </c>
      <c r="D240">
        <v>12</v>
      </c>
      <c r="E240">
        <v>25</v>
      </c>
    </row>
    <row r="241" spans="2:5" x14ac:dyDescent="0.35">
      <c r="B241" s="2" t="s">
        <v>239</v>
      </c>
      <c r="C241">
        <v>17</v>
      </c>
      <c r="D241">
        <v>17</v>
      </c>
      <c r="E241">
        <v>34</v>
      </c>
    </row>
    <row r="242" spans="2:5" x14ac:dyDescent="0.35">
      <c r="B242" s="2" t="s">
        <v>240</v>
      </c>
      <c r="C242">
        <v>19</v>
      </c>
      <c r="D242">
        <v>31</v>
      </c>
      <c r="E242">
        <v>50</v>
      </c>
    </row>
    <row r="243" spans="2:5" x14ac:dyDescent="0.35">
      <c r="B243" s="2" t="s">
        <v>241</v>
      </c>
      <c r="C243">
        <v>26</v>
      </c>
      <c r="D243">
        <v>26</v>
      </c>
      <c r="E243">
        <v>52</v>
      </c>
    </row>
    <row r="244" spans="2:5" x14ac:dyDescent="0.35">
      <c r="B244" s="2" t="s">
        <v>242</v>
      </c>
      <c r="C244">
        <v>162</v>
      </c>
      <c r="D244">
        <v>157</v>
      </c>
      <c r="E244">
        <v>319</v>
      </c>
    </row>
    <row r="245" spans="2:5" x14ac:dyDescent="0.35">
      <c r="B245" s="2" t="s">
        <v>243</v>
      </c>
      <c r="C245">
        <v>2476</v>
      </c>
      <c r="D245">
        <v>2634</v>
      </c>
      <c r="E245">
        <v>5110</v>
      </c>
    </row>
    <row r="246" spans="2:5" x14ac:dyDescent="0.35">
      <c r="B246" s="2" t="s">
        <v>244</v>
      </c>
      <c r="C246">
        <v>629</v>
      </c>
      <c r="D246">
        <v>621</v>
      </c>
      <c r="E246">
        <v>1250</v>
      </c>
    </row>
    <row r="247" spans="2:5" x14ac:dyDescent="0.35">
      <c r="B247" s="2" t="s">
        <v>245</v>
      </c>
      <c r="C247">
        <v>351</v>
      </c>
      <c r="D247">
        <v>368</v>
      </c>
      <c r="E247">
        <v>719</v>
      </c>
    </row>
    <row r="248" spans="2:5" x14ac:dyDescent="0.35">
      <c r="B248" s="2" t="s">
        <v>246</v>
      </c>
      <c r="C248">
        <v>1967</v>
      </c>
      <c r="D248">
        <v>1598</v>
      </c>
      <c r="E248">
        <v>3565</v>
      </c>
    </row>
    <row r="249" spans="2:5" x14ac:dyDescent="0.35">
      <c r="B249" s="2" t="s">
        <v>247</v>
      </c>
      <c r="C249">
        <v>243</v>
      </c>
      <c r="D249">
        <v>255</v>
      </c>
      <c r="E249">
        <v>498</v>
      </c>
    </row>
    <row r="250" spans="2:5" x14ac:dyDescent="0.35">
      <c r="B250" s="2" t="s">
        <v>248</v>
      </c>
      <c r="C250">
        <v>319</v>
      </c>
      <c r="D250">
        <v>312</v>
      </c>
      <c r="E250">
        <v>631</v>
      </c>
    </row>
    <row r="251" spans="2:5" x14ac:dyDescent="0.35">
      <c r="B251" s="2" t="s">
        <v>249</v>
      </c>
      <c r="C251">
        <v>228</v>
      </c>
      <c r="D251">
        <v>256</v>
      </c>
      <c r="E251">
        <v>484</v>
      </c>
    </row>
    <row r="252" spans="2:5" x14ac:dyDescent="0.35">
      <c r="B252" s="2" t="s">
        <v>250</v>
      </c>
      <c r="C252">
        <v>722</v>
      </c>
      <c r="D252">
        <v>709</v>
      </c>
      <c r="E252">
        <v>1431</v>
      </c>
    </row>
    <row r="253" spans="2:5" x14ac:dyDescent="0.35">
      <c r="B253" s="2" t="s">
        <v>251</v>
      </c>
      <c r="C253">
        <v>825</v>
      </c>
      <c r="D253">
        <v>921</v>
      </c>
      <c r="E253">
        <v>1746</v>
      </c>
    </row>
    <row r="254" spans="2:5" x14ac:dyDescent="0.35">
      <c r="B254" s="2" t="s">
        <v>252</v>
      </c>
      <c r="C254">
        <v>361</v>
      </c>
      <c r="D254">
        <v>363</v>
      </c>
      <c r="E254">
        <v>724</v>
      </c>
    </row>
    <row r="255" spans="2:5" x14ac:dyDescent="0.35">
      <c r="B255" s="2" t="s">
        <v>253</v>
      </c>
      <c r="C255">
        <v>87</v>
      </c>
      <c r="D255">
        <v>83</v>
      </c>
      <c r="E255">
        <v>170</v>
      </c>
    </row>
    <row r="256" spans="2:5" x14ac:dyDescent="0.35">
      <c r="B256" s="2" t="s">
        <v>254</v>
      </c>
      <c r="C256">
        <v>40</v>
      </c>
      <c r="D256">
        <v>42</v>
      </c>
      <c r="E256">
        <v>82</v>
      </c>
    </row>
    <row r="257" spans="2:5" x14ac:dyDescent="0.35">
      <c r="B257" s="2" t="s">
        <v>255</v>
      </c>
      <c r="C257">
        <v>5</v>
      </c>
      <c r="D257">
        <v>9</v>
      </c>
      <c r="E257">
        <v>14</v>
      </c>
    </row>
    <row r="258" spans="2:5" x14ac:dyDescent="0.35">
      <c r="B258" s="2" t="s">
        <v>256</v>
      </c>
      <c r="C258">
        <v>179</v>
      </c>
      <c r="D258">
        <v>193</v>
      </c>
      <c r="E258">
        <v>372</v>
      </c>
    </row>
    <row r="259" spans="2:5" x14ac:dyDescent="0.35">
      <c r="B259" s="2" t="s">
        <v>257</v>
      </c>
      <c r="C259">
        <v>94</v>
      </c>
      <c r="D259">
        <v>85</v>
      </c>
      <c r="E259">
        <v>179</v>
      </c>
    </row>
    <row r="260" spans="2:5" x14ac:dyDescent="0.35">
      <c r="B260" s="2" t="s">
        <v>258</v>
      </c>
      <c r="C260">
        <v>69</v>
      </c>
      <c r="D260">
        <v>73</v>
      </c>
      <c r="E260">
        <v>142</v>
      </c>
    </row>
    <row r="261" spans="2:5" x14ac:dyDescent="0.35">
      <c r="B261" s="2" t="s">
        <v>259</v>
      </c>
      <c r="C261">
        <v>73</v>
      </c>
      <c r="D261">
        <v>73</v>
      </c>
      <c r="E261">
        <v>146</v>
      </c>
    </row>
    <row r="262" spans="2:5" x14ac:dyDescent="0.35">
      <c r="B262" s="2" t="s">
        <v>260</v>
      </c>
      <c r="C262">
        <v>33</v>
      </c>
      <c r="D262">
        <v>35</v>
      </c>
      <c r="E262">
        <v>68</v>
      </c>
    </row>
    <row r="263" spans="2:5" x14ac:dyDescent="0.35">
      <c r="B263" s="2" t="s">
        <v>261</v>
      </c>
      <c r="C263">
        <v>129</v>
      </c>
      <c r="D263">
        <v>174</v>
      </c>
      <c r="E263">
        <v>303</v>
      </c>
    </row>
    <row r="264" spans="2:5" x14ac:dyDescent="0.35">
      <c r="B264" s="2" t="s">
        <v>262</v>
      </c>
      <c r="C264">
        <v>543</v>
      </c>
      <c r="D264">
        <v>552</v>
      </c>
      <c r="E264">
        <v>1095</v>
      </c>
    </row>
    <row r="265" spans="2:5" x14ac:dyDescent="0.35">
      <c r="B265" s="2" t="s">
        <v>263</v>
      </c>
      <c r="C265">
        <v>275</v>
      </c>
      <c r="D265">
        <v>268</v>
      </c>
      <c r="E265">
        <v>543</v>
      </c>
    </row>
    <row r="266" spans="2:5" x14ac:dyDescent="0.35">
      <c r="B266" s="2" t="s">
        <v>264</v>
      </c>
      <c r="C266">
        <v>196</v>
      </c>
      <c r="D266">
        <v>192</v>
      </c>
      <c r="E266">
        <v>388</v>
      </c>
    </row>
    <row r="267" spans="2:5" x14ac:dyDescent="0.35">
      <c r="B267" s="2" t="s">
        <v>265</v>
      </c>
      <c r="C267">
        <v>77</v>
      </c>
      <c r="D267">
        <v>81</v>
      </c>
      <c r="E267">
        <v>158</v>
      </c>
    </row>
    <row r="268" spans="2:5" x14ac:dyDescent="0.35">
      <c r="B268" s="2" t="s">
        <v>266</v>
      </c>
      <c r="C268">
        <v>453</v>
      </c>
      <c r="D268">
        <v>433</v>
      </c>
      <c r="E268">
        <v>886</v>
      </c>
    </row>
    <row r="269" spans="2:5" x14ac:dyDescent="0.35">
      <c r="B269" s="2" t="s">
        <v>267</v>
      </c>
      <c r="C269">
        <v>200</v>
      </c>
      <c r="D269">
        <v>209</v>
      </c>
      <c r="E269">
        <v>409</v>
      </c>
    </row>
    <row r="270" spans="2:5" x14ac:dyDescent="0.35">
      <c r="B270" s="2" t="s">
        <v>268</v>
      </c>
      <c r="C270">
        <v>93</v>
      </c>
      <c r="D270">
        <v>83</v>
      </c>
      <c r="E270">
        <v>176</v>
      </c>
    </row>
    <row r="271" spans="2:5" x14ac:dyDescent="0.35">
      <c r="B271" s="2" t="s">
        <v>269</v>
      </c>
      <c r="C271">
        <v>49</v>
      </c>
      <c r="D271">
        <v>47</v>
      </c>
      <c r="E271">
        <v>96</v>
      </c>
    </row>
    <row r="272" spans="2:5" x14ac:dyDescent="0.35">
      <c r="B272" s="2" t="s">
        <v>270</v>
      </c>
      <c r="C272">
        <v>180</v>
      </c>
      <c r="D272">
        <v>171</v>
      </c>
      <c r="E272">
        <v>351</v>
      </c>
    </row>
    <row r="273" spans="2:5" x14ac:dyDescent="0.35">
      <c r="B273" s="2" t="s">
        <v>271</v>
      </c>
      <c r="C273">
        <v>50</v>
      </c>
      <c r="D273">
        <v>43</v>
      </c>
      <c r="E273">
        <v>93</v>
      </c>
    </row>
    <row r="274" spans="2:5" x14ac:dyDescent="0.35">
      <c r="B274" s="2" t="s">
        <v>272</v>
      </c>
      <c r="C274">
        <v>40</v>
      </c>
      <c r="D274">
        <v>35</v>
      </c>
      <c r="E274">
        <v>75</v>
      </c>
    </row>
    <row r="275" spans="2:5" x14ac:dyDescent="0.35">
      <c r="B275" s="2" t="s">
        <v>273</v>
      </c>
      <c r="C275">
        <v>10</v>
      </c>
      <c r="D275">
        <v>7</v>
      </c>
      <c r="E275">
        <v>17</v>
      </c>
    </row>
    <row r="276" spans="2:5" x14ac:dyDescent="0.35">
      <c r="B276" s="2" t="s">
        <v>274</v>
      </c>
      <c r="C276">
        <v>192</v>
      </c>
      <c r="D276">
        <v>187</v>
      </c>
      <c r="E276">
        <v>379</v>
      </c>
    </row>
    <row r="277" spans="2:5" x14ac:dyDescent="0.35">
      <c r="B277" s="2" t="s">
        <v>275</v>
      </c>
      <c r="C277">
        <v>104</v>
      </c>
      <c r="D277">
        <v>99</v>
      </c>
      <c r="E277">
        <v>203</v>
      </c>
    </row>
    <row r="278" spans="2:5" x14ac:dyDescent="0.35">
      <c r="B278" s="2" t="s">
        <v>276</v>
      </c>
      <c r="C278">
        <v>354</v>
      </c>
      <c r="D278">
        <v>366</v>
      </c>
      <c r="E278">
        <v>720</v>
      </c>
    </row>
    <row r="279" spans="2:5" x14ac:dyDescent="0.35">
      <c r="B279" s="2" t="s">
        <v>277</v>
      </c>
      <c r="C279">
        <v>51</v>
      </c>
      <c r="D279">
        <v>57</v>
      </c>
      <c r="E279">
        <v>108</v>
      </c>
    </row>
    <row r="280" spans="2:5" x14ac:dyDescent="0.35">
      <c r="B280" s="2" t="s">
        <v>278</v>
      </c>
      <c r="C280">
        <v>327</v>
      </c>
      <c r="D280">
        <v>303</v>
      </c>
      <c r="E280">
        <v>630</v>
      </c>
    </row>
    <row r="281" spans="2:5" x14ac:dyDescent="0.35">
      <c r="B281" s="2" t="s">
        <v>279</v>
      </c>
      <c r="C281">
        <v>157</v>
      </c>
      <c r="D281">
        <v>150</v>
      </c>
      <c r="E281">
        <v>307</v>
      </c>
    </row>
    <row r="282" spans="2:5" x14ac:dyDescent="0.35">
      <c r="B282" s="2" t="s">
        <v>280</v>
      </c>
      <c r="C282">
        <v>84</v>
      </c>
      <c r="D282">
        <v>71</v>
      </c>
      <c r="E282">
        <v>155</v>
      </c>
    </row>
    <row r="283" spans="2:5" x14ac:dyDescent="0.35">
      <c r="B283" s="2" t="s">
        <v>281</v>
      </c>
      <c r="C283">
        <v>400</v>
      </c>
      <c r="D283">
        <v>415</v>
      </c>
      <c r="E283">
        <v>815</v>
      </c>
    </row>
    <row r="284" spans="2:5" x14ac:dyDescent="0.35">
      <c r="B284" s="2" t="s">
        <v>282</v>
      </c>
      <c r="C284">
        <v>304</v>
      </c>
      <c r="D284">
        <v>338</v>
      </c>
      <c r="E284">
        <v>642</v>
      </c>
    </row>
    <row r="285" spans="2:5" x14ac:dyDescent="0.35">
      <c r="B285" s="2" t="s">
        <v>283</v>
      </c>
      <c r="C285">
        <v>185</v>
      </c>
      <c r="D285">
        <v>174</v>
      </c>
      <c r="E285">
        <v>359</v>
      </c>
    </row>
    <row r="286" spans="2:5" x14ac:dyDescent="0.35">
      <c r="B286" s="2" t="s">
        <v>284</v>
      </c>
      <c r="C286">
        <v>27</v>
      </c>
      <c r="D286">
        <v>26</v>
      </c>
      <c r="E286">
        <v>53</v>
      </c>
    </row>
    <row r="287" spans="2:5" x14ac:dyDescent="0.35">
      <c r="B287" s="2" t="s">
        <v>285</v>
      </c>
      <c r="C287">
        <v>48</v>
      </c>
      <c r="D287">
        <v>46</v>
      </c>
      <c r="E287">
        <v>94</v>
      </c>
    </row>
    <row r="288" spans="2:5" x14ac:dyDescent="0.35">
      <c r="B288" s="2" t="s">
        <v>286</v>
      </c>
      <c r="C288">
        <v>95</v>
      </c>
      <c r="D288">
        <v>95</v>
      </c>
      <c r="E288">
        <v>190</v>
      </c>
    </row>
    <row r="289" spans="2:5" x14ac:dyDescent="0.35">
      <c r="B289" s="2" t="s">
        <v>287</v>
      </c>
      <c r="C289">
        <v>64</v>
      </c>
      <c r="D289">
        <v>48</v>
      </c>
      <c r="E289">
        <v>112</v>
      </c>
    </row>
    <row r="290" spans="2:5" x14ac:dyDescent="0.35">
      <c r="B290" s="2" t="s">
        <v>288</v>
      </c>
      <c r="C290">
        <v>196</v>
      </c>
      <c r="D290">
        <v>172</v>
      </c>
      <c r="E290">
        <v>368</v>
      </c>
    </row>
    <row r="291" spans="2:5" x14ac:dyDescent="0.35">
      <c r="B291" s="2" t="s">
        <v>289</v>
      </c>
      <c r="C291">
        <v>54</v>
      </c>
      <c r="D291">
        <v>63</v>
      </c>
      <c r="E291">
        <v>117</v>
      </c>
    </row>
    <row r="292" spans="2:5" x14ac:dyDescent="0.35">
      <c r="B292" s="2" t="s">
        <v>290</v>
      </c>
      <c r="C292">
        <v>86</v>
      </c>
      <c r="D292">
        <v>87</v>
      </c>
      <c r="E292">
        <v>173</v>
      </c>
    </row>
    <row r="293" spans="2:5" x14ac:dyDescent="0.35">
      <c r="B293" s="2" t="s">
        <v>291</v>
      </c>
      <c r="C293">
        <v>339</v>
      </c>
      <c r="D293">
        <v>331</v>
      </c>
      <c r="E293">
        <v>670</v>
      </c>
    </row>
    <row r="294" spans="2:5" x14ac:dyDescent="0.35">
      <c r="B294" s="2" t="s">
        <v>292</v>
      </c>
      <c r="C294">
        <v>2882</v>
      </c>
      <c r="D294">
        <v>2842</v>
      </c>
      <c r="E294">
        <v>5724</v>
      </c>
    </row>
    <row r="295" spans="2:5" x14ac:dyDescent="0.35">
      <c r="B295" s="2" t="s">
        <v>293</v>
      </c>
      <c r="C295">
        <v>158</v>
      </c>
      <c r="D295">
        <v>148</v>
      </c>
      <c r="E295">
        <v>306</v>
      </c>
    </row>
    <row r="296" spans="2:5" x14ac:dyDescent="0.35">
      <c r="B296" s="2" t="s">
        <v>294</v>
      </c>
      <c r="C296">
        <v>11</v>
      </c>
      <c r="D296">
        <v>13</v>
      </c>
      <c r="E296">
        <v>24</v>
      </c>
    </row>
    <row r="297" spans="2:5" x14ac:dyDescent="0.35">
      <c r="B297" s="2" t="s">
        <v>296</v>
      </c>
      <c r="C297">
        <v>210</v>
      </c>
      <c r="D297">
        <v>215</v>
      </c>
      <c r="E297">
        <v>425</v>
      </c>
    </row>
    <row r="298" spans="2:5" x14ac:dyDescent="0.35">
      <c r="B298" s="2" t="s">
        <v>297</v>
      </c>
      <c r="C298">
        <v>112</v>
      </c>
      <c r="D298">
        <v>108</v>
      </c>
      <c r="E298">
        <v>220</v>
      </c>
    </row>
    <row r="299" spans="2:5" x14ac:dyDescent="0.35">
      <c r="B299" s="2" t="s">
        <v>298</v>
      </c>
      <c r="C299">
        <v>453</v>
      </c>
      <c r="D299">
        <v>421</v>
      </c>
      <c r="E299">
        <v>874</v>
      </c>
    </row>
    <row r="300" spans="2:5" x14ac:dyDescent="0.35">
      <c r="B300" s="2" t="s">
        <v>299</v>
      </c>
      <c r="C300">
        <v>231</v>
      </c>
      <c r="D300">
        <v>245</v>
      </c>
      <c r="E300">
        <v>476</v>
      </c>
    </row>
    <row r="301" spans="2:5" x14ac:dyDescent="0.35">
      <c r="B301" s="2" t="s">
        <v>300</v>
      </c>
      <c r="C301">
        <v>37</v>
      </c>
      <c r="D301">
        <v>35</v>
      </c>
      <c r="E301">
        <v>72</v>
      </c>
    </row>
    <row r="302" spans="2:5" x14ac:dyDescent="0.35">
      <c r="B302" s="2" t="s">
        <v>301</v>
      </c>
      <c r="C302">
        <v>12</v>
      </c>
      <c r="D302">
        <v>19</v>
      </c>
      <c r="E302">
        <v>31</v>
      </c>
    </row>
    <row r="303" spans="2:5" x14ac:dyDescent="0.35">
      <c r="B303" s="2" t="s">
        <v>302</v>
      </c>
      <c r="C303">
        <v>12</v>
      </c>
      <c r="D303">
        <v>14</v>
      </c>
      <c r="E303">
        <v>26</v>
      </c>
    </row>
    <row r="304" spans="2:5" x14ac:dyDescent="0.35">
      <c r="B304" s="2" t="s">
        <v>303</v>
      </c>
      <c r="C304">
        <v>4</v>
      </c>
      <c r="D304">
        <v>4</v>
      </c>
      <c r="E304">
        <v>8</v>
      </c>
    </row>
    <row r="305" spans="2:5" x14ac:dyDescent="0.35">
      <c r="B305" s="2" t="s">
        <v>304</v>
      </c>
      <c r="C305">
        <v>47</v>
      </c>
      <c r="D305">
        <v>48</v>
      </c>
      <c r="E305">
        <v>95</v>
      </c>
    </row>
    <row r="306" spans="2:5" x14ac:dyDescent="0.35">
      <c r="B306" s="2" t="s">
        <v>305</v>
      </c>
      <c r="C306">
        <v>12</v>
      </c>
      <c r="D306">
        <v>17</v>
      </c>
      <c r="E306">
        <v>29</v>
      </c>
    </row>
    <row r="307" spans="2:5" x14ac:dyDescent="0.35">
      <c r="B307" s="2" t="s">
        <v>306</v>
      </c>
      <c r="C307">
        <v>119</v>
      </c>
      <c r="D307">
        <v>124</v>
      </c>
      <c r="E307">
        <v>243</v>
      </c>
    </row>
    <row r="308" spans="2:5" x14ac:dyDescent="0.35">
      <c r="B308" s="2" t="s">
        <v>307</v>
      </c>
      <c r="C308">
        <v>74</v>
      </c>
      <c r="D308">
        <v>73</v>
      </c>
      <c r="E308">
        <v>147</v>
      </c>
    </row>
    <row r="309" spans="2:5" x14ac:dyDescent="0.35">
      <c r="B309" s="2" t="s">
        <v>308</v>
      </c>
      <c r="C309">
        <v>289</v>
      </c>
      <c r="D309">
        <v>249</v>
      </c>
      <c r="E309">
        <v>538</v>
      </c>
    </row>
    <row r="310" spans="2:5" x14ac:dyDescent="0.35">
      <c r="B310" s="2" t="s">
        <v>309</v>
      </c>
      <c r="C310">
        <v>21</v>
      </c>
      <c r="D310">
        <v>11</v>
      </c>
      <c r="E310">
        <v>32</v>
      </c>
    </row>
    <row r="311" spans="2:5" x14ac:dyDescent="0.35">
      <c r="B311" s="2" t="s">
        <v>310</v>
      </c>
      <c r="C311">
        <v>4</v>
      </c>
      <c r="D311">
        <v>7</v>
      </c>
      <c r="E311">
        <v>11</v>
      </c>
    </row>
    <row r="312" spans="2:5" x14ac:dyDescent="0.35">
      <c r="B312" s="2" t="s">
        <v>311</v>
      </c>
      <c r="C312">
        <v>8</v>
      </c>
      <c r="D312">
        <v>9</v>
      </c>
      <c r="E312">
        <v>17</v>
      </c>
    </row>
    <row r="313" spans="2:5" x14ac:dyDescent="0.35">
      <c r="B313" s="2" t="s">
        <v>312</v>
      </c>
      <c r="C313">
        <v>162</v>
      </c>
      <c r="D313">
        <v>161</v>
      </c>
      <c r="E313">
        <v>323</v>
      </c>
    </row>
    <row r="314" spans="2:5" x14ac:dyDescent="0.35">
      <c r="B314" s="2" t="s">
        <v>313</v>
      </c>
      <c r="C314">
        <v>307</v>
      </c>
      <c r="D314">
        <v>286</v>
      </c>
      <c r="E314">
        <v>593</v>
      </c>
    </row>
    <row r="315" spans="2:5" x14ac:dyDescent="0.35">
      <c r="B315" s="2" t="s">
        <v>314</v>
      </c>
      <c r="C315">
        <v>109</v>
      </c>
      <c r="D315">
        <v>105</v>
      </c>
      <c r="E315">
        <v>214</v>
      </c>
    </row>
    <row r="316" spans="2:5" x14ac:dyDescent="0.35">
      <c r="B316" s="2" t="s">
        <v>315</v>
      </c>
      <c r="C316">
        <v>8</v>
      </c>
      <c r="D316">
        <v>22</v>
      </c>
      <c r="E316">
        <v>30</v>
      </c>
    </row>
    <row r="317" spans="2:5" x14ac:dyDescent="0.35">
      <c r="B317" s="2" t="s">
        <v>316</v>
      </c>
      <c r="C317">
        <v>201</v>
      </c>
      <c r="D317">
        <v>192</v>
      </c>
      <c r="E317">
        <v>393</v>
      </c>
    </row>
    <row r="318" spans="2:5" x14ac:dyDescent="0.35">
      <c r="B318" s="2" t="s">
        <v>317</v>
      </c>
      <c r="C318">
        <v>109</v>
      </c>
      <c r="D318">
        <v>118</v>
      </c>
      <c r="E318">
        <v>227</v>
      </c>
    </row>
    <row r="319" spans="2:5" x14ac:dyDescent="0.35">
      <c r="B319" s="2" t="s">
        <v>318</v>
      </c>
      <c r="C319">
        <v>56</v>
      </c>
      <c r="D319">
        <v>53</v>
      </c>
      <c r="E319">
        <v>109</v>
      </c>
    </row>
    <row r="320" spans="2:5" x14ac:dyDescent="0.35">
      <c r="B320" s="2" t="s">
        <v>319</v>
      </c>
      <c r="C320">
        <v>41</v>
      </c>
      <c r="D320">
        <v>38</v>
      </c>
      <c r="E320">
        <v>79</v>
      </c>
    </row>
    <row r="321" spans="2:5" x14ac:dyDescent="0.35">
      <c r="B321" s="2" t="s">
        <v>320</v>
      </c>
      <c r="C321">
        <v>7</v>
      </c>
      <c r="D321">
        <v>16</v>
      </c>
      <c r="E321">
        <v>23</v>
      </c>
    </row>
    <row r="322" spans="2:5" x14ac:dyDescent="0.35">
      <c r="B322" s="2" t="s">
        <v>321</v>
      </c>
      <c r="C322">
        <v>11</v>
      </c>
      <c r="D322">
        <v>11</v>
      </c>
      <c r="E322">
        <v>22</v>
      </c>
    </row>
    <row r="323" spans="2:5" x14ac:dyDescent="0.35">
      <c r="B323" s="2" t="s">
        <v>322</v>
      </c>
      <c r="C323">
        <v>84</v>
      </c>
      <c r="D323">
        <v>77</v>
      </c>
      <c r="E323">
        <v>161</v>
      </c>
    </row>
    <row r="324" spans="2:5" x14ac:dyDescent="0.35">
      <c r="B324" s="2" t="s">
        <v>323</v>
      </c>
      <c r="C324">
        <v>123</v>
      </c>
      <c r="D324">
        <v>118</v>
      </c>
      <c r="E324">
        <v>241</v>
      </c>
    </row>
    <row r="325" spans="2:5" x14ac:dyDescent="0.35">
      <c r="B325" s="2" t="s">
        <v>324</v>
      </c>
      <c r="C325">
        <v>403</v>
      </c>
      <c r="D325">
        <v>402</v>
      </c>
      <c r="E325">
        <v>805</v>
      </c>
    </row>
    <row r="326" spans="2:5" x14ac:dyDescent="0.35">
      <c r="B326" s="2" t="s">
        <v>325</v>
      </c>
      <c r="C326">
        <v>143</v>
      </c>
      <c r="D326">
        <v>140</v>
      </c>
      <c r="E326">
        <v>283</v>
      </c>
    </row>
    <row r="327" spans="2:5" x14ac:dyDescent="0.35">
      <c r="B327" s="2" t="s">
        <v>326</v>
      </c>
      <c r="C327">
        <v>2</v>
      </c>
      <c r="E327">
        <v>2</v>
      </c>
    </row>
    <row r="328" spans="2:5" x14ac:dyDescent="0.35">
      <c r="B328" s="2" t="s">
        <v>327</v>
      </c>
      <c r="C328">
        <v>86</v>
      </c>
      <c r="D328">
        <v>82</v>
      </c>
      <c r="E328">
        <v>168</v>
      </c>
    </row>
    <row r="329" spans="2:5" x14ac:dyDescent="0.35">
      <c r="B329" s="2" t="s">
        <v>328</v>
      </c>
      <c r="C329">
        <v>771</v>
      </c>
      <c r="D329">
        <v>760</v>
      </c>
      <c r="E329">
        <v>1531</v>
      </c>
    </row>
    <row r="330" spans="2:5" x14ac:dyDescent="0.35">
      <c r="B330" s="2" t="s">
        <v>329</v>
      </c>
      <c r="C330">
        <v>71</v>
      </c>
      <c r="D330">
        <v>64</v>
      </c>
      <c r="E330">
        <v>135</v>
      </c>
    </row>
    <row r="331" spans="2:5" x14ac:dyDescent="0.35">
      <c r="B331" s="2" t="s">
        <v>330</v>
      </c>
      <c r="C331">
        <v>24</v>
      </c>
      <c r="D331">
        <v>23</v>
      </c>
      <c r="E331">
        <v>47</v>
      </c>
    </row>
    <row r="332" spans="2:5" x14ac:dyDescent="0.35">
      <c r="B332" s="2" t="s">
        <v>331</v>
      </c>
      <c r="C332">
        <v>40</v>
      </c>
      <c r="D332">
        <v>40</v>
      </c>
      <c r="E332">
        <v>80</v>
      </c>
    </row>
    <row r="333" spans="2:5" x14ac:dyDescent="0.35">
      <c r="B333" s="2" t="s">
        <v>332</v>
      </c>
      <c r="C333">
        <v>18</v>
      </c>
      <c r="D333">
        <v>16</v>
      </c>
      <c r="E333">
        <v>34</v>
      </c>
    </row>
    <row r="334" spans="2:5" x14ac:dyDescent="0.35">
      <c r="B334" s="2" t="s">
        <v>333</v>
      </c>
      <c r="C334">
        <v>30</v>
      </c>
      <c r="D334">
        <v>28</v>
      </c>
      <c r="E334">
        <v>58</v>
      </c>
    </row>
    <row r="335" spans="2:5" x14ac:dyDescent="0.35">
      <c r="B335" s="2" t="s">
        <v>334</v>
      </c>
      <c r="C335">
        <v>96</v>
      </c>
      <c r="D335">
        <v>90</v>
      </c>
      <c r="E335">
        <v>186</v>
      </c>
    </row>
    <row r="336" spans="2:5" x14ac:dyDescent="0.35">
      <c r="B336" s="2" t="s">
        <v>335</v>
      </c>
      <c r="C336">
        <v>42</v>
      </c>
      <c r="D336">
        <v>47</v>
      </c>
      <c r="E336">
        <v>89</v>
      </c>
    </row>
    <row r="337" spans="2:5" x14ac:dyDescent="0.35">
      <c r="B337" s="2" t="s">
        <v>336</v>
      </c>
      <c r="C337">
        <v>298</v>
      </c>
      <c r="D337">
        <v>303</v>
      </c>
      <c r="E337">
        <v>601</v>
      </c>
    </row>
    <row r="338" spans="2:5" x14ac:dyDescent="0.35">
      <c r="B338" s="2" t="s">
        <v>337</v>
      </c>
      <c r="C338">
        <v>25</v>
      </c>
      <c r="D338">
        <v>19</v>
      </c>
      <c r="E338">
        <v>44</v>
      </c>
    </row>
    <row r="339" spans="2:5" x14ac:dyDescent="0.35">
      <c r="B339" s="2" t="s">
        <v>338</v>
      </c>
      <c r="C339">
        <v>4</v>
      </c>
      <c r="D339">
        <v>2</v>
      </c>
      <c r="E339">
        <v>6</v>
      </c>
    </row>
    <row r="340" spans="2:5" x14ac:dyDescent="0.35">
      <c r="B340" s="2" t="s">
        <v>339</v>
      </c>
      <c r="C340">
        <v>139</v>
      </c>
      <c r="D340">
        <v>154</v>
      </c>
      <c r="E340">
        <v>293</v>
      </c>
    </row>
    <row r="341" spans="2:5" x14ac:dyDescent="0.35">
      <c r="B341" s="2" t="s">
        <v>340</v>
      </c>
      <c r="C341">
        <v>10968</v>
      </c>
      <c r="D341">
        <v>10881</v>
      </c>
      <c r="E341">
        <v>21849</v>
      </c>
    </row>
    <row r="342" spans="2:5" x14ac:dyDescent="0.35">
      <c r="B342" s="2" t="s">
        <v>341</v>
      </c>
      <c r="C342">
        <v>5583</v>
      </c>
      <c r="D342">
        <v>5640</v>
      </c>
      <c r="E342">
        <v>11223</v>
      </c>
    </row>
    <row r="343" spans="2:5" x14ac:dyDescent="0.35">
      <c r="B343" s="2" t="s">
        <v>342</v>
      </c>
      <c r="C343">
        <v>143</v>
      </c>
      <c r="D343">
        <v>115</v>
      </c>
      <c r="E343">
        <v>258</v>
      </c>
    </row>
    <row r="344" spans="2:5" x14ac:dyDescent="0.35">
      <c r="B344" s="2" t="s">
        <v>343</v>
      </c>
      <c r="C344">
        <v>211</v>
      </c>
      <c r="D344">
        <v>220</v>
      </c>
      <c r="E344">
        <v>431</v>
      </c>
    </row>
    <row r="345" spans="2:5" x14ac:dyDescent="0.35">
      <c r="B345" s="2" t="s">
        <v>344</v>
      </c>
      <c r="C345">
        <v>1124</v>
      </c>
      <c r="D345">
        <v>1115</v>
      </c>
      <c r="E345">
        <v>2239</v>
      </c>
    </row>
    <row r="346" spans="2:5" x14ac:dyDescent="0.35">
      <c r="B346" s="2" t="s">
        <v>345</v>
      </c>
      <c r="C346">
        <v>583</v>
      </c>
      <c r="D346">
        <v>544</v>
      </c>
      <c r="E346">
        <v>1127</v>
      </c>
    </row>
    <row r="347" spans="2:5" x14ac:dyDescent="0.35">
      <c r="B347" s="2" t="s">
        <v>346</v>
      </c>
      <c r="C347">
        <v>700</v>
      </c>
      <c r="D347">
        <v>675</v>
      </c>
      <c r="E347">
        <v>1375</v>
      </c>
    </row>
    <row r="348" spans="2:5" x14ac:dyDescent="0.35">
      <c r="B348" s="2" t="s">
        <v>347</v>
      </c>
      <c r="C348">
        <v>89</v>
      </c>
      <c r="D348">
        <v>92</v>
      </c>
      <c r="E348">
        <v>181</v>
      </c>
    </row>
    <row r="349" spans="2:5" x14ac:dyDescent="0.35">
      <c r="B349" s="2" t="s">
        <v>348</v>
      </c>
      <c r="C349">
        <v>35</v>
      </c>
      <c r="D349">
        <v>34</v>
      </c>
      <c r="E349">
        <v>69</v>
      </c>
    </row>
    <row r="350" spans="2:5" x14ac:dyDescent="0.35">
      <c r="B350" s="2" t="s">
        <v>349</v>
      </c>
      <c r="C350">
        <v>125</v>
      </c>
      <c r="E350">
        <v>125</v>
      </c>
    </row>
    <row r="351" spans="2:5" x14ac:dyDescent="0.35">
      <c r="B351" s="2" t="s">
        <v>350</v>
      </c>
      <c r="C351">
        <v>50</v>
      </c>
      <c r="D351">
        <v>158</v>
      </c>
      <c r="E351">
        <v>208</v>
      </c>
    </row>
    <row r="352" spans="2:5" x14ac:dyDescent="0.35">
      <c r="B352" s="2" t="s">
        <v>351</v>
      </c>
      <c r="C352">
        <v>447</v>
      </c>
      <c r="D352">
        <v>450</v>
      </c>
      <c r="E352">
        <v>897</v>
      </c>
    </row>
    <row r="353" spans="2:5" x14ac:dyDescent="0.35">
      <c r="B353" s="2" t="s">
        <v>352</v>
      </c>
      <c r="C353">
        <v>750</v>
      </c>
      <c r="D353">
        <v>733</v>
      </c>
      <c r="E353">
        <v>1483</v>
      </c>
    </row>
    <row r="354" spans="2:5" x14ac:dyDescent="0.35">
      <c r="B354" s="2" t="s">
        <v>353</v>
      </c>
      <c r="C354">
        <v>522</v>
      </c>
      <c r="D354">
        <v>524</v>
      </c>
      <c r="E354">
        <v>1046</v>
      </c>
    </row>
    <row r="355" spans="2:5" x14ac:dyDescent="0.35">
      <c r="B355" s="2" t="s">
        <v>354</v>
      </c>
      <c r="C355">
        <v>227</v>
      </c>
      <c r="D355">
        <v>225</v>
      </c>
      <c r="E355">
        <v>452</v>
      </c>
    </row>
    <row r="356" spans="2:5" x14ac:dyDescent="0.35">
      <c r="B356" s="2" t="s">
        <v>355</v>
      </c>
      <c r="C356">
        <v>72</v>
      </c>
      <c r="D356">
        <v>60</v>
      </c>
      <c r="E356">
        <v>132</v>
      </c>
    </row>
    <row r="357" spans="2:5" x14ac:dyDescent="0.35">
      <c r="B357" s="2" t="s">
        <v>356</v>
      </c>
      <c r="C357">
        <v>267</v>
      </c>
      <c r="D357">
        <v>295</v>
      </c>
      <c r="E357">
        <v>562</v>
      </c>
    </row>
    <row r="358" spans="2:5" x14ac:dyDescent="0.35">
      <c r="B358" s="2" t="s">
        <v>357</v>
      </c>
      <c r="C358">
        <v>803</v>
      </c>
      <c r="D358">
        <v>790</v>
      </c>
      <c r="E358">
        <v>1593</v>
      </c>
    </row>
    <row r="359" spans="2:5" x14ac:dyDescent="0.35">
      <c r="B359" s="2" t="s">
        <v>358</v>
      </c>
      <c r="C359">
        <v>515</v>
      </c>
      <c r="D359">
        <v>486</v>
      </c>
      <c r="E359">
        <v>1001</v>
      </c>
    </row>
    <row r="360" spans="2:5" x14ac:dyDescent="0.35">
      <c r="B360" s="2" t="s">
        <v>359</v>
      </c>
      <c r="C360">
        <v>174</v>
      </c>
      <c r="D360">
        <v>173</v>
      </c>
      <c r="E360">
        <v>347</v>
      </c>
    </row>
    <row r="361" spans="2:5" x14ac:dyDescent="0.35">
      <c r="B361" s="2" t="s">
        <v>360</v>
      </c>
      <c r="C361">
        <v>56</v>
      </c>
      <c r="D361">
        <v>56</v>
      </c>
      <c r="E361">
        <v>112</v>
      </c>
    </row>
    <row r="362" spans="2:5" x14ac:dyDescent="0.35">
      <c r="B362" s="2" t="s">
        <v>361</v>
      </c>
      <c r="C362">
        <v>18</v>
      </c>
      <c r="D362">
        <v>22</v>
      </c>
      <c r="E362">
        <v>40</v>
      </c>
    </row>
    <row r="363" spans="2:5" x14ac:dyDescent="0.35">
      <c r="B363" s="2" t="s">
        <v>362</v>
      </c>
      <c r="C363">
        <v>52</v>
      </c>
      <c r="D363">
        <v>43</v>
      </c>
      <c r="E363">
        <v>95</v>
      </c>
    </row>
    <row r="364" spans="2:5" x14ac:dyDescent="0.35">
      <c r="B364" s="2" t="s">
        <v>363</v>
      </c>
      <c r="C364">
        <v>1002</v>
      </c>
      <c r="D364">
        <v>983</v>
      </c>
      <c r="E364">
        <v>1985</v>
      </c>
    </row>
    <row r="365" spans="2:5" x14ac:dyDescent="0.35">
      <c r="B365" s="2" t="s">
        <v>364</v>
      </c>
      <c r="C365">
        <v>377</v>
      </c>
      <c r="D365">
        <v>387</v>
      </c>
      <c r="E365">
        <v>764</v>
      </c>
    </row>
    <row r="366" spans="2:5" x14ac:dyDescent="0.35">
      <c r="B366" s="2" t="s">
        <v>365</v>
      </c>
      <c r="C366">
        <v>39</v>
      </c>
      <c r="D366">
        <v>40</v>
      </c>
      <c r="E366">
        <v>79</v>
      </c>
    </row>
    <row r="367" spans="2:5" x14ac:dyDescent="0.35">
      <c r="B367" s="2" t="s">
        <v>366</v>
      </c>
      <c r="C367">
        <v>136</v>
      </c>
      <c r="D367">
        <v>112</v>
      </c>
      <c r="E367">
        <v>248</v>
      </c>
    </row>
    <row r="368" spans="2:5" x14ac:dyDescent="0.35">
      <c r="B368" s="2" t="s">
        <v>367</v>
      </c>
      <c r="C368">
        <v>80</v>
      </c>
      <c r="D368">
        <v>67</v>
      </c>
      <c r="E368">
        <v>147</v>
      </c>
    </row>
    <row r="369" spans="2:5" x14ac:dyDescent="0.35">
      <c r="B369" s="2" t="s">
        <v>368</v>
      </c>
      <c r="C369">
        <v>405</v>
      </c>
      <c r="D369">
        <v>425</v>
      </c>
      <c r="E369">
        <v>830</v>
      </c>
    </row>
    <row r="370" spans="2:5" x14ac:dyDescent="0.35">
      <c r="B370" s="2" t="s">
        <v>369</v>
      </c>
      <c r="C370">
        <v>43</v>
      </c>
      <c r="D370">
        <v>61</v>
      </c>
      <c r="E370">
        <v>104</v>
      </c>
    </row>
    <row r="371" spans="2:5" x14ac:dyDescent="0.35">
      <c r="B371" s="2" t="s">
        <v>370</v>
      </c>
      <c r="C371">
        <v>1270</v>
      </c>
      <c r="D371">
        <v>1238</v>
      </c>
      <c r="E371">
        <v>2508</v>
      </c>
    </row>
    <row r="372" spans="2:5" x14ac:dyDescent="0.35">
      <c r="B372" s="2" t="s">
        <v>371</v>
      </c>
      <c r="C372">
        <v>250</v>
      </c>
      <c r="D372">
        <v>285</v>
      </c>
      <c r="E372">
        <v>535</v>
      </c>
    </row>
    <row r="373" spans="2:5" x14ac:dyDescent="0.35">
      <c r="B373" s="2" t="s">
        <v>372</v>
      </c>
      <c r="C373">
        <v>64</v>
      </c>
      <c r="D373">
        <v>69</v>
      </c>
      <c r="E373">
        <v>133</v>
      </c>
    </row>
    <row r="374" spans="2:5" x14ac:dyDescent="0.35">
      <c r="B374" s="2" t="s">
        <v>373</v>
      </c>
      <c r="C374">
        <v>55</v>
      </c>
      <c r="D374">
        <v>55</v>
      </c>
      <c r="E374">
        <v>110</v>
      </c>
    </row>
    <row r="375" spans="2:5" x14ac:dyDescent="0.35">
      <c r="B375" s="2" t="s">
        <v>374</v>
      </c>
      <c r="C375">
        <v>3</v>
      </c>
      <c r="D375">
        <v>3</v>
      </c>
      <c r="E375">
        <v>6</v>
      </c>
    </row>
    <row r="376" spans="2:5" x14ac:dyDescent="0.35">
      <c r="B376" s="2" t="s">
        <v>375</v>
      </c>
      <c r="C376">
        <v>16</v>
      </c>
      <c r="D376">
        <v>17</v>
      </c>
      <c r="E376">
        <v>33</v>
      </c>
    </row>
    <row r="377" spans="2:5" x14ac:dyDescent="0.35">
      <c r="B377" s="2" t="s">
        <v>376</v>
      </c>
      <c r="C377">
        <v>14</v>
      </c>
      <c r="D377">
        <v>16</v>
      </c>
      <c r="E377">
        <v>30</v>
      </c>
    </row>
    <row r="378" spans="2:5" x14ac:dyDescent="0.35">
      <c r="B378" s="2" t="s">
        <v>377</v>
      </c>
      <c r="C378">
        <v>140</v>
      </c>
      <c r="D378">
        <v>139</v>
      </c>
      <c r="E378">
        <v>279</v>
      </c>
    </row>
    <row r="379" spans="2:5" x14ac:dyDescent="0.35">
      <c r="B379" s="2" t="s">
        <v>378</v>
      </c>
      <c r="C379">
        <v>10</v>
      </c>
      <c r="D379">
        <v>13</v>
      </c>
      <c r="E379">
        <v>23</v>
      </c>
    </row>
    <row r="380" spans="2:5" x14ac:dyDescent="0.35">
      <c r="B380" s="2" t="s">
        <v>379</v>
      </c>
      <c r="C380">
        <v>65</v>
      </c>
      <c r="D380">
        <v>64</v>
      </c>
      <c r="E380">
        <v>129</v>
      </c>
    </row>
    <row r="381" spans="2:5" x14ac:dyDescent="0.35">
      <c r="B381" s="2" t="s">
        <v>380</v>
      </c>
      <c r="C381">
        <v>13</v>
      </c>
      <c r="D381">
        <v>99</v>
      </c>
      <c r="E381">
        <v>112</v>
      </c>
    </row>
    <row r="382" spans="2:5" x14ac:dyDescent="0.35">
      <c r="B382" s="2" t="s">
        <v>381</v>
      </c>
      <c r="C382">
        <v>145</v>
      </c>
      <c r="D382">
        <v>136</v>
      </c>
      <c r="E382">
        <v>281</v>
      </c>
    </row>
    <row r="383" spans="2:5" x14ac:dyDescent="0.35">
      <c r="B383" s="2" t="s">
        <v>382</v>
      </c>
      <c r="C383">
        <v>119</v>
      </c>
      <c r="D383">
        <v>133</v>
      </c>
      <c r="E383">
        <v>252</v>
      </c>
    </row>
    <row r="384" spans="2:5" x14ac:dyDescent="0.35">
      <c r="B384" s="2" t="s">
        <v>383</v>
      </c>
      <c r="C384">
        <v>141</v>
      </c>
      <c r="D384">
        <v>138</v>
      </c>
      <c r="E384">
        <v>279</v>
      </c>
    </row>
    <row r="385" spans="2:5" x14ac:dyDescent="0.35">
      <c r="B385" s="2" t="s">
        <v>384</v>
      </c>
      <c r="C385">
        <v>62</v>
      </c>
      <c r="D385">
        <v>62</v>
      </c>
      <c r="E385">
        <v>124</v>
      </c>
    </row>
    <row r="386" spans="2:5" x14ac:dyDescent="0.35">
      <c r="B386" s="2" t="s">
        <v>385</v>
      </c>
      <c r="C386">
        <v>125</v>
      </c>
      <c r="D386">
        <v>132</v>
      </c>
      <c r="E386">
        <v>257</v>
      </c>
    </row>
    <row r="387" spans="2:5" x14ac:dyDescent="0.35">
      <c r="B387" s="2" t="s">
        <v>386</v>
      </c>
      <c r="C387">
        <v>171</v>
      </c>
      <c r="D387">
        <v>164</v>
      </c>
      <c r="E387">
        <v>335</v>
      </c>
    </row>
    <row r="388" spans="2:5" x14ac:dyDescent="0.35">
      <c r="B388" s="2" t="s">
        <v>387</v>
      </c>
      <c r="C388">
        <v>7</v>
      </c>
      <c r="D388">
        <v>13</v>
      </c>
      <c r="E388">
        <v>20</v>
      </c>
    </row>
    <row r="389" spans="2:5" x14ac:dyDescent="0.35">
      <c r="B389" s="2" t="s">
        <v>388</v>
      </c>
      <c r="C389">
        <v>102</v>
      </c>
      <c r="D389">
        <v>89</v>
      </c>
      <c r="E389">
        <v>191</v>
      </c>
    </row>
    <row r="390" spans="2:5" x14ac:dyDescent="0.35">
      <c r="B390" s="2" t="s">
        <v>389</v>
      </c>
      <c r="C390">
        <v>56</v>
      </c>
      <c r="D390">
        <v>51</v>
      </c>
      <c r="E390">
        <v>107</v>
      </c>
    </row>
    <row r="391" spans="2:5" x14ac:dyDescent="0.35">
      <c r="B391" s="2" t="s">
        <v>390</v>
      </c>
      <c r="C391">
        <v>87</v>
      </c>
      <c r="D391">
        <v>100</v>
      </c>
      <c r="E391">
        <v>187</v>
      </c>
    </row>
    <row r="392" spans="2:5" x14ac:dyDescent="0.35">
      <c r="B392" s="2" t="s">
        <v>391</v>
      </c>
      <c r="C392">
        <v>175</v>
      </c>
      <c r="D392">
        <v>173</v>
      </c>
      <c r="E392">
        <v>348</v>
      </c>
    </row>
    <row r="393" spans="2:5" x14ac:dyDescent="0.35">
      <c r="B393" s="2" t="s">
        <v>392</v>
      </c>
      <c r="C393">
        <v>54</v>
      </c>
      <c r="D393">
        <v>62</v>
      </c>
      <c r="E393">
        <v>116</v>
      </c>
    </row>
    <row r="394" spans="2:5" x14ac:dyDescent="0.35">
      <c r="B394" s="2" t="s">
        <v>393</v>
      </c>
      <c r="C394">
        <v>368</v>
      </c>
      <c r="D394">
        <v>343</v>
      </c>
      <c r="E394">
        <v>711</v>
      </c>
    </row>
    <row r="395" spans="2:5" x14ac:dyDescent="0.35">
      <c r="B395" s="2" t="s">
        <v>936</v>
      </c>
      <c r="C395">
        <v>1922</v>
      </c>
      <c r="D395">
        <v>1966</v>
      </c>
      <c r="E395">
        <v>3888</v>
      </c>
    </row>
    <row r="396" spans="2:5" x14ac:dyDescent="0.35">
      <c r="B396" s="2" t="s">
        <v>937</v>
      </c>
      <c r="C396">
        <v>1553</v>
      </c>
      <c r="D396">
        <v>1515</v>
      </c>
      <c r="E396">
        <v>3068</v>
      </c>
    </row>
    <row r="397" spans="2:5" x14ac:dyDescent="0.35">
      <c r="B397" s="2" t="s">
        <v>921</v>
      </c>
      <c r="C397">
        <v>6</v>
      </c>
      <c r="D397">
        <v>33</v>
      </c>
      <c r="E397">
        <v>39</v>
      </c>
    </row>
    <row r="398" spans="2:5" x14ac:dyDescent="0.35">
      <c r="B398" s="2" t="s">
        <v>421</v>
      </c>
      <c r="C398">
        <v>30</v>
      </c>
      <c r="D398">
        <v>48</v>
      </c>
      <c r="E398">
        <v>78</v>
      </c>
    </row>
    <row r="399" spans="2:5" x14ac:dyDescent="0.35">
      <c r="B399" s="2" t="s">
        <v>422</v>
      </c>
      <c r="C399">
        <v>35</v>
      </c>
      <c r="D399">
        <v>29</v>
      </c>
      <c r="E399">
        <v>64</v>
      </c>
    </row>
    <row r="400" spans="2:5" x14ac:dyDescent="0.35">
      <c r="B400" s="2" t="s">
        <v>394</v>
      </c>
      <c r="C400">
        <v>147278</v>
      </c>
      <c r="D400">
        <v>146355</v>
      </c>
      <c r="E400">
        <v>293633</v>
      </c>
    </row>
  </sheetData>
  <sortState xmlns:xlrd2="http://schemas.microsoft.com/office/spreadsheetml/2017/richdata2" ref="L2:Y1001">
    <sortCondition ref="M2:M1001"/>
  </sortState>
  <pageMargins left="0.7" right="0.7" top="0.75" bottom="0.75" header="0.3" footer="0.3"/>
  <pageSetup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6C03-10F6-4C34-A03E-AD49E23B61F1}">
  <sheetPr>
    <tabColor rgb="FF00FFFF"/>
  </sheetPr>
  <dimension ref="A1:T40"/>
  <sheetViews>
    <sheetView workbookViewId="0">
      <selection sqref="A1:S1"/>
    </sheetView>
  </sheetViews>
  <sheetFormatPr defaultRowHeight="14.5" x14ac:dyDescent="0.35"/>
  <cols>
    <col min="1" max="1" width="1.54296875" customWidth="1"/>
    <col min="2" max="2" width="9.26953125" customWidth="1"/>
  </cols>
  <sheetData>
    <row r="1" spans="1:19" ht="15" customHeight="1" x14ac:dyDescent="0.35">
      <c r="A1" s="109" t="s">
        <v>944</v>
      </c>
      <c r="B1" s="109"/>
      <c r="C1" s="109"/>
      <c r="D1" s="109"/>
      <c r="E1" s="109"/>
      <c r="F1" s="109"/>
      <c r="G1" s="109"/>
      <c r="H1" s="109"/>
      <c r="I1" s="109"/>
      <c r="J1" s="109"/>
      <c r="K1" s="109"/>
      <c r="L1" s="109"/>
      <c r="M1" s="109"/>
      <c r="N1" s="109"/>
      <c r="O1" s="109"/>
      <c r="P1" s="109"/>
      <c r="Q1" s="109"/>
      <c r="R1" s="109"/>
      <c r="S1" s="109"/>
    </row>
    <row r="2" spans="1:19" ht="15.5" x14ac:dyDescent="0.35">
      <c r="A2" s="109" t="s">
        <v>963</v>
      </c>
      <c r="B2" s="109"/>
      <c r="C2" s="109"/>
      <c r="D2" s="109"/>
      <c r="E2" s="109"/>
      <c r="F2" s="109"/>
      <c r="G2" s="109"/>
      <c r="H2" s="109"/>
      <c r="I2" s="109"/>
      <c r="J2" s="109"/>
      <c r="K2" s="109"/>
      <c r="L2" s="109"/>
      <c r="M2" s="109"/>
      <c r="N2" s="109"/>
      <c r="O2" s="109"/>
      <c r="P2" s="109"/>
      <c r="Q2" s="109"/>
      <c r="R2" s="109"/>
      <c r="S2" s="109"/>
    </row>
    <row r="3" spans="1:19" ht="15.5" x14ac:dyDescent="0.35">
      <c r="B3" s="81"/>
    </row>
    <row r="4" spans="1:19" ht="15.5" x14ac:dyDescent="0.35">
      <c r="B4" s="76"/>
    </row>
    <row r="5" spans="1:19" ht="15.5" x14ac:dyDescent="0.35">
      <c r="B5" s="47" t="s">
        <v>945</v>
      </c>
      <c r="C5" s="82"/>
      <c r="D5" s="82"/>
      <c r="E5" s="82"/>
      <c r="F5" s="82"/>
      <c r="G5" s="82"/>
      <c r="H5" s="82"/>
      <c r="I5" s="82"/>
      <c r="J5" s="82"/>
      <c r="K5" s="82"/>
      <c r="L5" s="82"/>
      <c r="M5" s="82"/>
      <c r="N5" s="82"/>
    </row>
    <row r="6" spans="1:19" ht="15.5" x14ac:dyDescent="0.35">
      <c r="B6" s="47"/>
      <c r="C6" s="82"/>
      <c r="D6" s="82"/>
      <c r="E6" s="82"/>
      <c r="F6" s="82"/>
      <c r="G6" s="82"/>
      <c r="H6" s="82"/>
      <c r="I6" s="82"/>
      <c r="J6" s="82"/>
      <c r="K6" s="82"/>
      <c r="L6" s="82"/>
      <c r="M6" s="82"/>
      <c r="N6" s="82"/>
    </row>
    <row r="7" spans="1:19" ht="15.5" x14ac:dyDescent="0.35">
      <c r="B7" s="88" t="s">
        <v>967</v>
      </c>
      <c r="C7" s="89"/>
      <c r="D7" s="89"/>
      <c r="E7" s="89"/>
      <c r="F7" s="89"/>
      <c r="G7" s="89"/>
      <c r="H7" s="89"/>
      <c r="I7" s="89"/>
      <c r="J7" s="89"/>
      <c r="K7" s="89"/>
      <c r="L7" s="89"/>
      <c r="M7" s="89"/>
      <c r="N7" s="89"/>
      <c r="O7" s="90"/>
      <c r="P7" s="90"/>
      <c r="Q7" s="90"/>
      <c r="R7" s="90"/>
      <c r="S7" s="90"/>
    </row>
    <row r="8" spans="1:19" ht="15.5" x14ac:dyDescent="0.35">
      <c r="B8" s="91" t="s">
        <v>972</v>
      </c>
      <c r="C8" s="89"/>
      <c r="D8" s="89"/>
      <c r="E8" s="89"/>
      <c r="F8" s="89"/>
      <c r="G8" s="89"/>
      <c r="H8" s="89"/>
      <c r="I8" s="89"/>
      <c r="J8" s="89"/>
      <c r="K8" s="89"/>
      <c r="L8" s="89"/>
      <c r="M8" s="89"/>
      <c r="N8" s="89"/>
      <c r="O8" s="90"/>
      <c r="P8" s="90"/>
      <c r="Q8" s="90"/>
      <c r="R8" s="90"/>
      <c r="S8" s="90"/>
    </row>
    <row r="9" spans="1:19" ht="16" x14ac:dyDescent="0.35">
      <c r="B9" s="92" t="s">
        <v>964</v>
      </c>
      <c r="C9" s="89"/>
      <c r="D9" s="89"/>
      <c r="E9" s="89"/>
      <c r="F9" s="89"/>
      <c r="G9" s="89"/>
      <c r="H9" s="89"/>
      <c r="I9" s="89"/>
      <c r="J9" s="89"/>
      <c r="K9" s="89"/>
      <c r="L9" s="89"/>
      <c r="M9" s="89"/>
      <c r="N9" s="89"/>
      <c r="O9" s="90"/>
      <c r="P9" s="90"/>
      <c r="Q9" s="90"/>
      <c r="R9" s="90"/>
      <c r="S9" s="90"/>
    </row>
    <row r="10" spans="1:19" ht="16" x14ac:dyDescent="0.35">
      <c r="B10" s="92" t="s">
        <v>965</v>
      </c>
      <c r="C10" s="89"/>
      <c r="D10" s="89"/>
      <c r="E10" s="89"/>
      <c r="F10" s="89"/>
      <c r="G10" s="89"/>
      <c r="H10" s="89"/>
      <c r="I10" s="89"/>
      <c r="J10" s="89"/>
      <c r="K10" s="89"/>
      <c r="L10" s="89"/>
      <c r="M10" s="89"/>
      <c r="N10" s="89"/>
      <c r="O10" s="90"/>
      <c r="P10" s="90"/>
      <c r="Q10" s="90"/>
      <c r="R10" s="90"/>
      <c r="S10" s="90"/>
    </row>
    <row r="11" spans="1:19" ht="16" x14ac:dyDescent="0.35">
      <c r="B11" s="92" t="s">
        <v>973</v>
      </c>
      <c r="C11" s="89"/>
      <c r="D11" s="89"/>
      <c r="E11" s="89"/>
      <c r="F11" s="89"/>
      <c r="G11" s="89"/>
      <c r="H11" s="89"/>
      <c r="I11" s="89"/>
      <c r="J11" s="89"/>
      <c r="K11" s="89"/>
      <c r="L11" s="89"/>
      <c r="M11" s="89"/>
      <c r="N11" s="89"/>
      <c r="O11" s="90"/>
      <c r="P11" s="90"/>
      <c r="Q11" s="90"/>
      <c r="R11" s="90"/>
      <c r="S11" s="90"/>
    </row>
    <row r="12" spans="1:19" ht="16" x14ac:dyDescent="0.35">
      <c r="B12" s="92" t="s">
        <v>966</v>
      </c>
      <c r="C12" s="89"/>
      <c r="D12" s="89"/>
      <c r="E12" s="89"/>
      <c r="F12" s="89"/>
      <c r="G12" s="89"/>
      <c r="H12" s="89"/>
      <c r="I12" s="89"/>
      <c r="J12" s="89"/>
      <c r="K12" s="89"/>
      <c r="L12" s="89"/>
      <c r="M12" s="89"/>
      <c r="N12" s="89"/>
      <c r="O12" s="90"/>
      <c r="P12" s="90"/>
      <c r="Q12" s="90"/>
      <c r="R12" s="90"/>
      <c r="S12" s="90"/>
    </row>
    <row r="13" spans="1:19" ht="15.5" x14ac:dyDescent="0.35">
      <c r="B13" s="93" t="s">
        <v>974</v>
      </c>
      <c r="C13" s="89"/>
      <c r="D13" s="89"/>
      <c r="E13" s="89"/>
      <c r="F13" s="89"/>
      <c r="G13" s="89"/>
      <c r="H13" s="89"/>
      <c r="I13" s="89"/>
      <c r="J13" s="89"/>
      <c r="K13" s="89"/>
      <c r="L13" s="89"/>
      <c r="M13" s="89"/>
      <c r="N13" s="89"/>
      <c r="O13" s="90"/>
      <c r="P13" s="90"/>
      <c r="Q13" s="90"/>
      <c r="R13" s="90"/>
      <c r="S13" s="90"/>
    </row>
    <row r="14" spans="1:19" ht="15.5" x14ac:dyDescent="0.35">
      <c r="B14" s="93" t="s">
        <v>975</v>
      </c>
      <c r="C14" s="89"/>
      <c r="D14" s="89"/>
      <c r="E14" s="89"/>
      <c r="F14" s="89"/>
      <c r="G14" s="89"/>
      <c r="H14" s="89"/>
      <c r="I14" s="89"/>
      <c r="J14" s="89"/>
      <c r="K14" s="89"/>
      <c r="L14" s="89"/>
      <c r="M14" s="89"/>
      <c r="N14" s="89"/>
      <c r="O14" s="90"/>
      <c r="P14" s="90"/>
      <c r="Q14" s="90"/>
      <c r="R14" s="90"/>
      <c r="S14" s="90"/>
    </row>
    <row r="15" spans="1:19" ht="15.5" x14ac:dyDescent="0.35">
      <c r="B15" s="94"/>
      <c r="C15" s="89"/>
      <c r="D15" s="89"/>
      <c r="E15" s="89"/>
      <c r="F15" s="89"/>
      <c r="G15" s="89"/>
      <c r="H15" s="89"/>
      <c r="I15" s="89"/>
      <c r="J15" s="89"/>
      <c r="K15" s="89"/>
      <c r="L15" s="89"/>
      <c r="M15" s="89"/>
      <c r="N15" s="89"/>
      <c r="O15" s="90"/>
      <c r="P15" s="90"/>
      <c r="Q15" s="90"/>
      <c r="R15" s="90"/>
      <c r="S15" s="90"/>
    </row>
    <row r="16" spans="1:19" ht="15.5" x14ac:dyDescent="0.35">
      <c r="B16" s="47" t="s">
        <v>946</v>
      </c>
      <c r="C16" s="82"/>
      <c r="D16" s="82"/>
      <c r="E16" s="82"/>
      <c r="F16" s="82"/>
      <c r="G16" s="82"/>
      <c r="H16" s="82"/>
      <c r="I16" s="82"/>
      <c r="J16" s="82"/>
      <c r="K16" s="82"/>
      <c r="L16" s="82"/>
      <c r="M16" s="82"/>
      <c r="N16" s="82"/>
    </row>
    <row r="17" spans="2:20" ht="15.5" x14ac:dyDescent="0.35">
      <c r="B17" s="94"/>
      <c r="C17" s="89"/>
      <c r="D17" s="89"/>
      <c r="E17" s="89"/>
      <c r="F17" s="89"/>
      <c r="G17" s="89"/>
      <c r="H17" s="89"/>
      <c r="I17" s="89"/>
      <c r="J17" s="89"/>
      <c r="K17" s="89"/>
      <c r="L17" s="89"/>
      <c r="M17" s="89"/>
      <c r="N17" s="89"/>
      <c r="O17" s="90"/>
      <c r="P17" s="90"/>
      <c r="Q17" s="90"/>
      <c r="R17" s="90"/>
      <c r="S17" s="90"/>
    </row>
    <row r="18" spans="2:20" ht="36.75" customHeight="1" x14ac:dyDescent="0.35">
      <c r="B18" s="110" t="s">
        <v>976</v>
      </c>
      <c r="C18" s="110"/>
      <c r="D18" s="110"/>
      <c r="E18" s="110"/>
      <c r="F18" s="110"/>
      <c r="G18" s="110"/>
      <c r="H18" s="110"/>
      <c r="I18" s="110"/>
      <c r="J18" s="110"/>
      <c r="K18" s="110"/>
      <c r="L18" s="110"/>
      <c r="M18" s="110"/>
      <c r="N18" s="110"/>
      <c r="O18" s="110"/>
      <c r="P18" s="110"/>
      <c r="Q18" s="110"/>
      <c r="R18" s="110"/>
      <c r="S18" s="110"/>
    </row>
    <row r="19" spans="2:20" ht="11.25" customHeight="1" x14ac:dyDescent="0.35">
      <c r="B19" s="47"/>
      <c r="C19" s="82"/>
      <c r="D19" s="82"/>
      <c r="E19" s="82"/>
      <c r="F19" s="82"/>
      <c r="G19" s="82"/>
      <c r="H19" s="82"/>
      <c r="I19" s="82"/>
      <c r="J19" s="82"/>
      <c r="K19" s="82"/>
      <c r="L19" s="82"/>
      <c r="M19" s="82"/>
      <c r="N19" s="82"/>
    </row>
    <row r="20" spans="2:20" ht="15.5" x14ac:dyDescent="0.35">
      <c r="B20" s="88" t="s">
        <v>977</v>
      </c>
      <c r="C20" s="89"/>
      <c r="D20" s="89"/>
      <c r="E20" s="89"/>
      <c r="F20" s="89"/>
      <c r="G20" s="89"/>
      <c r="H20" s="89"/>
      <c r="I20" s="89"/>
      <c r="J20" s="89"/>
      <c r="K20" s="89"/>
      <c r="L20" s="89"/>
      <c r="M20" s="89"/>
      <c r="N20" s="89"/>
      <c r="O20" s="90"/>
      <c r="P20" s="90"/>
      <c r="Q20" s="90"/>
      <c r="R20" s="90"/>
      <c r="S20" s="90"/>
      <c r="T20" s="90"/>
    </row>
    <row r="21" spans="2:20" ht="15.5" x14ac:dyDescent="0.35">
      <c r="B21" s="91" t="s">
        <v>978</v>
      </c>
      <c r="C21" s="89"/>
      <c r="D21" s="89"/>
      <c r="E21" s="89"/>
      <c r="F21" s="89"/>
      <c r="G21" s="89"/>
      <c r="H21" s="89"/>
      <c r="I21" s="89"/>
      <c r="J21" s="89"/>
      <c r="K21" s="89"/>
      <c r="L21" s="89"/>
      <c r="M21" s="89"/>
      <c r="N21" s="89"/>
      <c r="O21" s="90"/>
      <c r="P21" s="90"/>
      <c r="Q21" s="90"/>
      <c r="R21" s="90"/>
      <c r="S21" s="90"/>
      <c r="T21" s="90"/>
    </row>
    <row r="22" spans="2:20" ht="16" x14ac:dyDescent="0.35">
      <c r="B22" s="92" t="s">
        <v>968</v>
      </c>
      <c r="C22" s="89"/>
      <c r="D22" s="89"/>
      <c r="E22" s="89"/>
      <c r="F22" s="89"/>
      <c r="G22" s="89"/>
      <c r="H22" s="89"/>
      <c r="I22" s="89"/>
      <c r="J22" s="89"/>
      <c r="K22" s="89"/>
      <c r="L22" s="89"/>
      <c r="M22" s="89"/>
      <c r="N22" s="89"/>
      <c r="O22" s="90"/>
      <c r="P22" s="90"/>
      <c r="Q22" s="90"/>
      <c r="R22" s="90"/>
      <c r="S22" s="90"/>
      <c r="T22" s="90"/>
    </row>
    <row r="23" spans="2:20" ht="16" x14ac:dyDescent="0.35">
      <c r="B23" s="92" t="s">
        <v>965</v>
      </c>
      <c r="C23" s="89"/>
      <c r="D23" s="89"/>
      <c r="E23" s="89"/>
      <c r="F23" s="89"/>
      <c r="G23" s="89"/>
      <c r="H23" s="89"/>
      <c r="I23" s="89"/>
      <c r="J23" s="89"/>
      <c r="K23" s="89"/>
      <c r="L23" s="89"/>
      <c r="M23" s="89"/>
      <c r="N23" s="89"/>
      <c r="O23" s="90"/>
      <c r="P23" s="90"/>
      <c r="Q23" s="90"/>
      <c r="R23" s="90"/>
      <c r="S23" s="90"/>
      <c r="T23" s="90"/>
    </row>
    <row r="24" spans="2:20" ht="16" x14ac:dyDescent="0.35">
      <c r="B24" s="92" t="s">
        <v>979</v>
      </c>
      <c r="C24" s="89"/>
      <c r="D24" s="89"/>
      <c r="E24" s="89"/>
      <c r="F24" s="89"/>
      <c r="G24" s="89"/>
      <c r="H24" s="89"/>
      <c r="I24" s="89"/>
      <c r="J24" s="89"/>
      <c r="K24" s="89"/>
      <c r="L24" s="89"/>
      <c r="M24" s="89"/>
      <c r="N24" s="89"/>
      <c r="O24" s="90"/>
      <c r="P24" s="90"/>
      <c r="Q24" s="90"/>
      <c r="R24" s="90"/>
      <c r="S24" s="90"/>
      <c r="T24" s="90"/>
    </row>
    <row r="25" spans="2:20" ht="16" x14ac:dyDescent="0.35">
      <c r="B25" s="92" t="s">
        <v>969</v>
      </c>
      <c r="C25" s="89"/>
      <c r="D25" s="89"/>
      <c r="E25" s="89"/>
      <c r="F25" s="89"/>
      <c r="G25" s="89"/>
      <c r="H25" s="89"/>
      <c r="I25" s="89"/>
      <c r="J25" s="89"/>
      <c r="K25" s="89"/>
      <c r="L25" s="89"/>
      <c r="M25" s="89"/>
      <c r="N25" s="89"/>
      <c r="O25" s="90"/>
      <c r="P25" s="90"/>
      <c r="Q25" s="90"/>
      <c r="R25" s="90"/>
      <c r="S25" s="90"/>
      <c r="T25" s="90"/>
    </row>
    <row r="26" spans="2:20" ht="16" x14ac:dyDescent="0.35">
      <c r="B26" s="92" t="s">
        <v>980</v>
      </c>
      <c r="C26" s="89"/>
      <c r="D26" s="89"/>
      <c r="E26" s="89"/>
      <c r="F26" s="89"/>
      <c r="G26" s="89"/>
      <c r="H26" s="89"/>
      <c r="I26" s="89"/>
      <c r="J26" s="89"/>
      <c r="K26" s="89"/>
      <c r="L26" s="89"/>
      <c r="M26" s="89"/>
      <c r="N26" s="89"/>
      <c r="O26" s="90"/>
      <c r="P26" s="90"/>
      <c r="Q26" s="90"/>
      <c r="R26" s="90"/>
      <c r="S26" s="90"/>
      <c r="T26" s="90"/>
    </row>
    <row r="27" spans="2:20" ht="15.5" x14ac:dyDescent="0.35">
      <c r="B27" s="91" t="s">
        <v>981</v>
      </c>
      <c r="C27" s="89"/>
      <c r="D27" s="89"/>
      <c r="E27" s="89"/>
      <c r="F27" s="89"/>
      <c r="G27" s="89"/>
      <c r="H27" s="89"/>
      <c r="I27" s="89"/>
      <c r="J27" s="89"/>
      <c r="K27" s="89"/>
      <c r="L27" s="89"/>
      <c r="M27" s="89"/>
      <c r="N27" s="89"/>
      <c r="O27" s="90"/>
      <c r="P27" s="90"/>
      <c r="Q27" s="90"/>
      <c r="R27" s="90"/>
      <c r="S27" s="90"/>
      <c r="T27" s="90"/>
    </row>
    <row r="28" spans="2:20" ht="16" x14ac:dyDescent="0.35">
      <c r="B28" s="92" t="s">
        <v>968</v>
      </c>
      <c r="C28" s="89"/>
      <c r="D28" s="89"/>
      <c r="E28" s="89"/>
      <c r="F28" s="89"/>
      <c r="G28" s="89"/>
      <c r="H28" s="89"/>
      <c r="I28" s="89"/>
      <c r="J28" s="89"/>
      <c r="K28" s="89"/>
      <c r="L28" s="89"/>
      <c r="M28" s="89"/>
      <c r="N28" s="89"/>
      <c r="O28" s="90"/>
      <c r="P28" s="90"/>
      <c r="Q28" s="90"/>
      <c r="R28" s="90"/>
      <c r="S28" s="90"/>
      <c r="T28" s="90"/>
    </row>
    <row r="29" spans="2:20" ht="16" x14ac:dyDescent="0.35">
      <c r="B29" s="92" t="s">
        <v>965</v>
      </c>
      <c r="C29" s="89"/>
      <c r="D29" s="89"/>
      <c r="E29" s="89"/>
      <c r="F29" s="89"/>
      <c r="G29" s="89"/>
      <c r="H29" s="89"/>
      <c r="I29" s="89"/>
      <c r="J29" s="89"/>
      <c r="K29" s="89"/>
      <c r="L29" s="89"/>
      <c r="M29" s="89"/>
      <c r="N29" s="89"/>
      <c r="O29" s="90"/>
      <c r="P29" s="90"/>
      <c r="Q29" s="90"/>
      <c r="R29" s="90"/>
      <c r="S29" s="90"/>
      <c r="T29" s="90"/>
    </row>
    <row r="30" spans="2:20" ht="16" x14ac:dyDescent="0.35">
      <c r="B30" s="92" t="s">
        <v>973</v>
      </c>
      <c r="C30" s="89"/>
      <c r="D30" s="89"/>
      <c r="E30" s="89"/>
      <c r="F30" s="89"/>
      <c r="G30" s="89"/>
      <c r="H30" s="89"/>
      <c r="I30" s="89"/>
      <c r="J30" s="89"/>
      <c r="K30" s="89"/>
      <c r="L30" s="89"/>
      <c r="M30" s="89"/>
      <c r="N30" s="89"/>
      <c r="O30" s="90"/>
      <c r="P30" s="90"/>
      <c r="Q30" s="90"/>
      <c r="R30" s="90"/>
      <c r="S30" s="90"/>
      <c r="T30" s="90"/>
    </row>
    <row r="31" spans="2:20" ht="16" x14ac:dyDescent="0.35">
      <c r="B31" s="92" t="s">
        <v>970</v>
      </c>
      <c r="C31" s="89"/>
      <c r="D31" s="89"/>
      <c r="E31" s="89"/>
      <c r="F31" s="89"/>
      <c r="G31" s="89"/>
      <c r="H31" s="89"/>
      <c r="I31" s="89"/>
      <c r="J31" s="89"/>
      <c r="K31" s="89"/>
      <c r="L31" s="89"/>
      <c r="M31" s="89"/>
      <c r="N31" s="89"/>
      <c r="O31" s="90"/>
      <c r="P31" s="90"/>
      <c r="Q31" s="90"/>
      <c r="R31" s="90"/>
      <c r="S31" s="90"/>
      <c r="T31" s="90"/>
    </row>
    <row r="32" spans="2:20" ht="15.5" x14ac:dyDescent="0.35">
      <c r="B32" s="94"/>
      <c r="C32" s="89"/>
      <c r="D32" s="89"/>
      <c r="E32" s="89"/>
      <c r="F32" s="89"/>
      <c r="G32" s="89"/>
      <c r="H32" s="89"/>
      <c r="I32" s="89"/>
      <c r="J32" s="89"/>
      <c r="K32" s="89"/>
      <c r="L32" s="89"/>
      <c r="M32" s="89"/>
      <c r="N32" s="89"/>
      <c r="O32" s="90"/>
      <c r="P32" s="90"/>
      <c r="Q32" s="90"/>
      <c r="R32" s="90"/>
      <c r="S32" s="90"/>
      <c r="T32" s="90"/>
    </row>
    <row r="33" spans="2:20" ht="15.5" x14ac:dyDescent="0.35">
      <c r="B33" s="94" t="s">
        <v>982</v>
      </c>
      <c r="C33" s="89"/>
      <c r="D33" s="89"/>
      <c r="E33" s="89"/>
      <c r="F33" s="89"/>
      <c r="G33" s="89"/>
      <c r="H33" s="89"/>
      <c r="I33" s="89"/>
      <c r="J33" s="89"/>
      <c r="K33" s="89"/>
      <c r="L33" s="89"/>
      <c r="M33" s="89"/>
      <c r="N33" s="89"/>
      <c r="O33" s="90"/>
      <c r="P33" s="90"/>
      <c r="Q33" s="90"/>
      <c r="R33" s="90"/>
      <c r="S33" s="90"/>
      <c r="T33" s="90"/>
    </row>
    <row r="34" spans="2:20" ht="15.5" x14ac:dyDescent="0.35">
      <c r="B34" s="94"/>
      <c r="C34" s="89"/>
      <c r="D34" s="89"/>
      <c r="E34" s="89"/>
      <c r="F34" s="89"/>
      <c r="G34" s="89"/>
      <c r="H34" s="89"/>
      <c r="I34" s="89"/>
      <c r="J34" s="89"/>
      <c r="K34" s="89"/>
      <c r="L34" s="89"/>
      <c r="M34" s="89"/>
      <c r="N34" s="89"/>
      <c r="O34" s="90"/>
      <c r="P34" s="90"/>
      <c r="Q34" s="90"/>
      <c r="R34" s="90"/>
      <c r="S34" s="90"/>
      <c r="T34" s="90"/>
    </row>
    <row r="35" spans="2:20" ht="15.5" x14ac:dyDescent="0.35">
      <c r="B35" s="95" t="s">
        <v>971</v>
      </c>
      <c r="C35" s="89"/>
      <c r="D35" s="89"/>
      <c r="E35" s="89"/>
      <c r="F35" s="89"/>
      <c r="G35" s="89"/>
      <c r="H35" s="89"/>
      <c r="I35" s="89"/>
      <c r="J35" s="89"/>
      <c r="K35" s="89"/>
      <c r="L35" s="89"/>
      <c r="M35" s="89"/>
      <c r="N35" s="89"/>
      <c r="O35" s="90"/>
      <c r="P35" s="90"/>
      <c r="Q35" s="90"/>
      <c r="R35" s="90"/>
      <c r="S35" s="90"/>
      <c r="T35" s="90"/>
    </row>
    <row r="36" spans="2:20" x14ac:dyDescent="0.35">
      <c r="B36" s="90"/>
      <c r="C36" s="90"/>
      <c r="D36" s="90"/>
      <c r="E36" s="90"/>
      <c r="F36" s="90"/>
      <c r="G36" s="90"/>
      <c r="H36" s="90"/>
      <c r="I36" s="90"/>
      <c r="J36" s="90"/>
      <c r="K36" s="90"/>
      <c r="L36" s="90"/>
      <c r="M36" s="90"/>
      <c r="N36" s="90"/>
      <c r="O36" s="90"/>
      <c r="P36" s="90"/>
      <c r="Q36" s="90"/>
      <c r="R36" s="90"/>
      <c r="S36" s="90"/>
      <c r="T36" s="90"/>
    </row>
    <row r="37" spans="2:20" x14ac:dyDescent="0.35">
      <c r="B37" s="90"/>
      <c r="C37" s="90"/>
      <c r="D37" s="90"/>
      <c r="E37" s="90"/>
      <c r="F37" s="90"/>
      <c r="G37" s="90"/>
      <c r="H37" s="90"/>
      <c r="I37" s="90"/>
      <c r="J37" s="90"/>
      <c r="K37" s="90"/>
      <c r="L37" s="90"/>
      <c r="M37" s="90"/>
      <c r="N37" s="90"/>
      <c r="O37" s="90"/>
      <c r="P37" s="90"/>
      <c r="Q37" s="90"/>
      <c r="R37" s="90"/>
      <c r="S37" s="90"/>
      <c r="T37" s="90"/>
    </row>
    <row r="38" spans="2:20" x14ac:dyDescent="0.35">
      <c r="B38" s="90"/>
      <c r="C38" s="90"/>
      <c r="D38" s="90"/>
      <c r="E38" s="90"/>
      <c r="F38" s="90"/>
      <c r="G38" s="90"/>
      <c r="H38" s="90"/>
      <c r="I38" s="90"/>
      <c r="J38" s="90"/>
      <c r="K38" s="90"/>
      <c r="L38" s="90"/>
      <c r="M38" s="90"/>
      <c r="N38" s="90"/>
      <c r="O38" s="90"/>
      <c r="P38" s="90"/>
      <c r="Q38" s="90"/>
      <c r="R38" s="90"/>
      <c r="S38" s="90"/>
      <c r="T38" s="90"/>
    </row>
    <row r="39" spans="2:20" x14ac:dyDescent="0.35">
      <c r="B39" s="90"/>
      <c r="C39" s="90"/>
      <c r="D39" s="90"/>
      <c r="E39" s="90"/>
      <c r="F39" s="90"/>
      <c r="G39" s="90"/>
      <c r="H39" s="90"/>
      <c r="I39" s="90"/>
      <c r="J39" s="90"/>
      <c r="K39" s="90"/>
      <c r="L39" s="90"/>
      <c r="M39" s="90"/>
      <c r="N39" s="90"/>
      <c r="O39" s="90"/>
      <c r="P39" s="90"/>
      <c r="Q39" s="90"/>
      <c r="R39" s="90"/>
      <c r="S39" s="90"/>
      <c r="T39" s="90"/>
    </row>
    <row r="40" spans="2:20" x14ac:dyDescent="0.35">
      <c r="B40" s="90"/>
      <c r="C40" s="90"/>
      <c r="D40" s="90"/>
      <c r="E40" s="90"/>
      <c r="F40" s="90"/>
      <c r="G40" s="90"/>
      <c r="H40" s="90"/>
      <c r="I40" s="90"/>
      <c r="J40" s="90"/>
      <c r="K40" s="90"/>
      <c r="L40" s="90"/>
      <c r="M40" s="90"/>
      <c r="N40" s="90"/>
      <c r="O40" s="90"/>
      <c r="P40" s="90"/>
      <c r="Q40" s="90"/>
      <c r="R40" s="90"/>
      <c r="S40" s="90"/>
      <c r="T40" s="90"/>
    </row>
  </sheetData>
  <mergeCells count="3">
    <mergeCell ref="A1:S1"/>
    <mergeCell ref="A2:S2"/>
    <mergeCell ref="B18:S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FF"/>
  </sheetPr>
  <dimension ref="B1:R74"/>
  <sheetViews>
    <sheetView topLeftCell="C1" zoomScale="80" zoomScaleNormal="80" zoomScaleSheetLayoutView="70" workbookViewId="0">
      <selection activeCell="C1" sqref="C1"/>
    </sheetView>
  </sheetViews>
  <sheetFormatPr defaultColWidth="9.1796875" defaultRowHeight="14.5" x14ac:dyDescent="0.35"/>
  <cols>
    <col min="1" max="1" width="1.54296875" customWidth="1"/>
    <col min="2" max="2" width="3.1796875" customWidth="1"/>
    <col min="3" max="3" width="38.81640625" customWidth="1"/>
    <col min="4" max="4" width="24.1796875" customWidth="1"/>
    <col min="5" max="5" width="28.453125" customWidth="1"/>
    <col min="6" max="6" width="1" customWidth="1"/>
    <col min="7" max="7" width="21" customWidth="1"/>
    <col min="8" max="8" width="19.54296875" customWidth="1"/>
    <col min="9" max="9" width="1" customWidth="1"/>
    <col min="10" max="10" width="20.453125" customWidth="1"/>
    <col min="11" max="11" width="19.81640625" customWidth="1"/>
    <col min="12" max="12" width="4.81640625" bestFit="1" customWidth="1"/>
    <col min="13" max="13" width="28" hidden="1" customWidth="1"/>
    <col min="14" max="15" width="10.54296875" hidden="1" customWidth="1"/>
    <col min="16" max="18" width="0" hidden="1" customWidth="1"/>
  </cols>
  <sheetData>
    <row r="1" spans="3:18" ht="26" x14ac:dyDescent="0.6">
      <c r="C1" s="62" t="s">
        <v>896</v>
      </c>
      <c r="D1" s="2"/>
      <c r="E1" s="2"/>
      <c r="F1" s="2"/>
      <c r="G1" s="2"/>
      <c r="H1" s="2"/>
      <c r="I1" s="2"/>
      <c r="J1" s="2"/>
      <c r="K1" s="2"/>
    </row>
    <row r="2" spans="3:18" x14ac:dyDescent="0.35">
      <c r="C2" s="48" t="s">
        <v>867</v>
      </c>
      <c r="G2" s="49"/>
      <c r="H2" s="49"/>
      <c r="I2" s="49"/>
      <c r="J2" s="49"/>
      <c r="K2" s="49"/>
    </row>
    <row r="3" spans="3:18" ht="15.75" customHeight="1" x14ac:dyDescent="0.35">
      <c r="C3" s="6"/>
      <c r="D3" s="7" t="s">
        <v>407</v>
      </c>
      <c r="E3" s="11" t="s">
        <v>504</v>
      </c>
      <c r="F3" s="3"/>
      <c r="G3" s="64"/>
      <c r="H3" s="63"/>
      <c r="I3" s="63"/>
      <c r="J3" s="63"/>
      <c r="K3" s="63"/>
      <c r="L3" s="13"/>
      <c r="M3" s="60"/>
      <c r="N3" s="60"/>
      <c r="O3" s="60"/>
      <c r="P3" s="60"/>
      <c r="Q3" s="60"/>
      <c r="R3" s="60"/>
    </row>
    <row r="4" spans="3:18" ht="15" customHeight="1" x14ac:dyDescent="0.35">
      <c r="C4" s="8" t="s">
        <v>505</v>
      </c>
      <c r="D4" s="10"/>
      <c r="E4" s="12" t="str">
        <f>IFERROR(VLOOKUP(D4,LEName!$B$5:$C$4114,2,FALSE),"")</f>
        <v/>
      </c>
      <c r="G4" s="63"/>
      <c r="H4" s="63"/>
      <c r="I4" s="63"/>
      <c r="J4" s="63"/>
      <c r="K4" s="63"/>
      <c r="L4" s="13"/>
    </row>
    <row r="5" spans="3:18" ht="15" customHeight="1" x14ac:dyDescent="0.35">
      <c r="C5" s="8" t="s">
        <v>506</v>
      </c>
      <c r="D5" s="10"/>
      <c r="E5" s="12" t="str">
        <f>IFERROR(VLOOKUP(D5,LEName!$B$5:$C$4114,2,FALSE),"")</f>
        <v/>
      </c>
      <c r="G5" s="63"/>
      <c r="H5" s="63"/>
      <c r="I5" s="63"/>
      <c r="J5" s="63"/>
      <c r="K5" s="63"/>
      <c r="L5" s="13"/>
    </row>
    <row r="6" spans="3:18" x14ac:dyDescent="0.35">
      <c r="C6" s="8" t="s">
        <v>507</v>
      </c>
      <c r="D6" s="10"/>
      <c r="E6" s="12" t="str">
        <f>IFERROR(VLOOKUP(D6,LEName!$B$5:$C$4114,2,FALSE),"")</f>
        <v/>
      </c>
      <c r="G6" s="63"/>
      <c r="H6" s="63"/>
      <c r="I6" s="63"/>
      <c r="J6" s="63"/>
      <c r="K6" s="63"/>
      <c r="L6" s="13"/>
    </row>
    <row r="7" spans="3:18" ht="18.75" customHeight="1" x14ac:dyDescent="0.35">
      <c r="C7" t="s">
        <v>843</v>
      </c>
      <c r="G7" s="63"/>
      <c r="H7" s="63"/>
      <c r="I7" s="63"/>
      <c r="J7" s="63"/>
      <c r="K7" s="63"/>
    </row>
    <row r="8" spans="3:18" x14ac:dyDescent="0.35">
      <c r="C8" t="s">
        <v>844</v>
      </c>
      <c r="G8" s="63"/>
      <c r="H8" s="63"/>
      <c r="I8" s="63"/>
      <c r="J8" s="63"/>
      <c r="K8" s="63"/>
    </row>
    <row r="9" spans="3:18" x14ac:dyDescent="0.35">
      <c r="C9" t="s">
        <v>842</v>
      </c>
      <c r="G9" s="49"/>
      <c r="H9" s="49"/>
      <c r="I9" s="49"/>
      <c r="J9" s="49"/>
      <c r="K9" s="49"/>
    </row>
    <row r="10" spans="3:18" x14ac:dyDescent="0.35">
      <c r="C10" s="48" t="s">
        <v>932</v>
      </c>
      <c r="G10" s="49"/>
      <c r="H10" s="49"/>
      <c r="I10" s="49"/>
      <c r="J10" s="49"/>
      <c r="K10" s="49"/>
    </row>
    <row r="11" spans="3:18" x14ac:dyDescent="0.35">
      <c r="G11" s="49"/>
      <c r="H11" s="49"/>
      <c r="I11" s="49"/>
      <c r="J11" s="49"/>
      <c r="K11" s="49"/>
    </row>
    <row r="12" spans="3:18" x14ac:dyDescent="0.35">
      <c r="C12" s="66" t="s">
        <v>927</v>
      </c>
      <c r="D12" s="67"/>
      <c r="E12" s="68"/>
      <c r="G12" s="49"/>
      <c r="H12" s="49"/>
      <c r="I12" s="49"/>
      <c r="J12" s="49"/>
      <c r="K12" s="49"/>
    </row>
    <row r="13" spans="3:18" x14ac:dyDescent="0.35">
      <c r="C13" s="69" t="s">
        <v>928</v>
      </c>
      <c r="D13" s="65"/>
      <c r="E13" s="70"/>
      <c r="G13" s="49"/>
      <c r="H13" s="49"/>
      <c r="I13" s="49"/>
      <c r="J13" s="49"/>
      <c r="K13" s="49"/>
    </row>
    <row r="14" spans="3:18" x14ac:dyDescent="0.35">
      <c r="C14" s="69" t="s">
        <v>929</v>
      </c>
      <c r="D14" s="65"/>
      <c r="E14" s="70"/>
      <c r="G14" s="49"/>
      <c r="H14" s="49"/>
      <c r="I14" s="49"/>
      <c r="J14" s="49"/>
      <c r="K14" s="49"/>
    </row>
    <row r="15" spans="3:18" x14ac:dyDescent="0.35">
      <c r="C15" s="69" t="s">
        <v>930</v>
      </c>
      <c r="D15" s="65"/>
      <c r="E15" s="70"/>
      <c r="G15" s="49"/>
      <c r="H15" s="49"/>
      <c r="I15" s="49"/>
      <c r="J15" s="49"/>
      <c r="K15" s="49"/>
    </row>
    <row r="16" spans="3:18" x14ac:dyDescent="0.35">
      <c r="C16" s="71" t="s">
        <v>931</v>
      </c>
      <c r="D16" s="72"/>
      <c r="E16" s="73"/>
      <c r="G16" s="49"/>
      <c r="H16" s="49"/>
      <c r="I16" s="49"/>
      <c r="J16" s="49"/>
      <c r="K16" s="49"/>
    </row>
    <row r="17" spans="2:13" x14ac:dyDescent="0.35">
      <c r="G17" s="49"/>
      <c r="H17" s="49"/>
      <c r="I17" s="49"/>
      <c r="J17" s="49"/>
      <c r="K17" s="49"/>
    </row>
    <row r="18" spans="2:13" ht="15" thickBot="1" x14ac:dyDescent="0.4">
      <c r="D18" s="61" t="s">
        <v>821</v>
      </c>
      <c r="E18" s="61"/>
      <c r="G18" s="61" t="s">
        <v>824</v>
      </c>
      <c r="H18" s="61"/>
      <c r="J18" s="61" t="s">
        <v>410</v>
      </c>
      <c r="K18" s="61"/>
    </row>
    <row r="19" spans="2:13" ht="15.5" x14ac:dyDescent="0.35">
      <c r="B19" s="14"/>
      <c r="C19" s="15"/>
      <c r="D19" s="79">
        <v>2026</v>
      </c>
      <c r="E19" s="80">
        <v>2027</v>
      </c>
      <c r="F19" s="3"/>
      <c r="G19" s="79">
        <v>2026</v>
      </c>
      <c r="H19" s="80">
        <v>2027</v>
      </c>
      <c r="I19" s="3"/>
      <c r="J19" s="79">
        <v>2026</v>
      </c>
      <c r="K19" s="80">
        <v>2027</v>
      </c>
    </row>
    <row r="20" spans="2:13" x14ac:dyDescent="0.35">
      <c r="B20" s="16"/>
      <c r="C20" s="17"/>
      <c r="D20" s="18"/>
      <c r="E20" s="19"/>
      <c r="F20" s="3"/>
      <c r="G20" s="18"/>
      <c r="H20" s="19"/>
      <c r="I20" s="20"/>
      <c r="J20" s="29"/>
      <c r="K20" s="30"/>
    </row>
    <row r="21" spans="2:13" x14ac:dyDescent="0.35">
      <c r="B21" s="21"/>
      <c r="C21" s="17" t="s">
        <v>841</v>
      </c>
      <c r="D21" s="45"/>
      <c r="E21" s="46"/>
      <c r="F21" s="22"/>
      <c r="G21" s="16"/>
      <c r="H21" s="17"/>
      <c r="I21" s="23"/>
      <c r="J21" s="45"/>
      <c r="K21" s="46"/>
    </row>
    <row r="22" spans="2:13" x14ac:dyDescent="0.35">
      <c r="B22" s="21"/>
      <c r="C22" s="17" t="s">
        <v>823</v>
      </c>
      <c r="D22" s="45"/>
      <c r="E22" s="46"/>
      <c r="F22" s="22"/>
      <c r="G22" s="24"/>
      <c r="H22" s="25"/>
      <c r="I22" s="23"/>
      <c r="J22" s="45"/>
      <c r="K22" s="46"/>
    </row>
    <row r="23" spans="2:13" x14ac:dyDescent="0.35">
      <c r="B23" s="21"/>
      <c r="C23" s="17" t="s">
        <v>822</v>
      </c>
      <c r="D23" s="24"/>
      <c r="E23" s="25"/>
      <c r="F23" s="22"/>
      <c r="G23" s="45"/>
      <c r="H23" s="46"/>
      <c r="I23" s="26"/>
      <c r="J23" s="45"/>
      <c r="K23" s="46"/>
    </row>
    <row r="24" spans="2:13" x14ac:dyDescent="0.35">
      <c r="B24" s="16"/>
      <c r="C24" s="17"/>
      <c r="D24" s="18"/>
      <c r="E24" s="19"/>
      <c r="F24" s="3"/>
      <c r="G24" s="27"/>
      <c r="H24" s="28"/>
      <c r="I24" s="23"/>
      <c r="J24" s="29"/>
      <c r="K24" s="30"/>
    </row>
    <row r="25" spans="2:13" x14ac:dyDescent="0.35">
      <c r="B25" s="31" t="s">
        <v>411</v>
      </c>
      <c r="C25" s="32" t="s">
        <v>417</v>
      </c>
      <c r="D25" s="51">
        <f>IFERROR(VLOOKUP(D4,SPEDAllowCost!$B$7:$E$616,2,FALSE),0)</f>
        <v>0</v>
      </c>
      <c r="E25" s="52">
        <f>IFERROR(VLOOKUP(D4,SPEDAllowCost!$B$7:$E$616,3,FALSE),0)</f>
        <v>0</v>
      </c>
      <c r="F25" s="23"/>
      <c r="G25" s="51">
        <f>IFERROR(VLOOKUP(D5,SPEDAllowCost!$B$7:$E$616,2,FALSE),0)</f>
        <v>0</v>
      </c>
      <c r="H25" s="52">
        <f>IFERROR(VLOOKUP(D5,SPEDAllowCost!$B$7:$E$616,3,FALSE),0)</f>
        <v>0</v>
      </c>
      <c r="I25" s="23"/>
      <c r="J25" s="51">
        <f>IF(D6="0979",SPEDAllowCost!G355,IFERROR(VLOOKUP(D6,SPEDAllowCost!$B$7:$E$616,2,FALSE),0))</f>
        <v>0</v>
      </c>
      <c r="K25" s="52">
        <f>IFERROR(VLOOKUP(D6,SPEDAllowCost!$B$7:$E$616,3,FALSE),0)</f>
        <v>0</v>
      </c>
      <c r="M25" t="s">
        <v>959</v>
      </c>
    </row>
    <row r="26" spans="2:13" x14ac:dyDescent="0.35">
      <c r="B26" s="31"/>
      <c r="C26" s="32" t="s">
        <v>418</v>
      </c>
      <c r="D26" s="53">
        <f>IFERROR(VLOOKUP(D4,CurrentANB!$B$6:$AM$417,30,FALSE),0)</f>
        <v>0</v>
      </c>
      <c r="E26" s="54">
        <f>IFERROR(VLOOKUP(D4,CurrentANB!$B$6:$AM$417,36,FALSE),0)</f>
        <v>0</v>
      </c>
      <c r="F26" s="26"/>
      <c r="G26" s="53">
        <f>IFERROR(VLOOKUP(D5,CurrentANB!$B$6:$AM$417,32,FALSE),0)</f>
        <v>0</v>
      </c>
      <c r="H26" s="54">
        <f>IFERROR(VLOOKUP(D5,CurrentANB!$B$6:$AM$417,37,FALSE),0)</f>
        <v>0</v>
      </c>
      <c r="I26" s="23"/>
      <c r="J26" s="53">
        <f>IFERROR(VLOOKUP(D6,CurrentANB!$B$6:$AM$417,32,FALSE),0)</f>
        <v>0</v>
      </c>
      <c r="K26" s="54">
        <f>IFERROR(VLOOKUP(D6,CurrentANB!$B$6:$AM$417,38,FALSE),0)</f>
        <v>0</v>
      </c>
    </row>
    <row r="27" spans="2:13" ht="15" thickBot="1" x14ac:dyDescent="0.4">
      <c r="B27" s="16"/>
      <c r="C27" s="17"/>
      <c r="D27" s="33" t="str">
        <f>IFERROR(D25/D26,"")</f>
        <v/>
      </c>
      <c r="E27" s="34" t="str">
        <f>IFERROR(E25/E26,"")</f>
        <v/>
      </c>
      <c r="F27" s="23"/>
      <c r="G27" s="33" t="str">
        <f>IFERROR(G25/G26,"")</f>
        <v/>
      </c>
      <c r="H27" s="34" t="str">
        <f>IFERROR(H25/H26,"")</f>
        <v/>
      </c>
      <c r="I27" s="26"/>
      <c r="J27" s="33">
        <f>IFERROR(J25/J26,0)</f>
        <v>0</v>
      </c>
      <c r="K27" s="34">
        <f>IFERROR(K25/K26,0)</f>
        <v>0</v>
      </c>
    </row>
    <row r="28" spans="2:13" ht="15" thickTop="1" x14ac:dyDescent="0.35">
      <c r="B28" s="16"/>
      <c r="C28" s="17"/>
      <c r="D28" s="27"/>
      <c r="E28" s="28"/>
      <c r="F28" s="23"/>
      <c r="G28" s="27"/>
      <c r="H28" s="28"/>
      <c r="I28" s="23"/>
      <c r="J28" s="27"/>
      <c r="K28" s="28"/>
      <c r="M28" t="s">
        <v>962</v>
      </c>
    </row>
    <row r="29" spans="2:13" x14ac:dyDescent="0.35">
      <c r="B29" s="31" t="s">
        <v>412</v>
      </c>
      <c r="C29" s="32" t="s">
        <v>420</v>
      </c>
      <c r="D29" s="51">
        <f>IFERROR(VLOOKUP(D4,PartBData!$F$2:$H$500,3,FALSE),0)</f>
        <v>0</v>
      </c>
      <c r="E29" s="52" t="str">
        <f>IFERROR(VLOOKUP(D4,PartBData!$O$2:$Q500,3,FALSE),"")</f>
        <v/>
      </c>
      <c r="F29" s="23"/>
      <c r="G29" s="51">
        <f>IFERROR(VLOOKUP(D5,PartBData!$F$2:$H$500,3,FALSE),0)</f>
        <v>0</v>
      </c>
      <c r="H29" s="52" t="str">
        <f>IFERROR(VLOOKUP(D5,PartBData!$O$2:$Q500,3,FALSE),"")</f>
        <v/>
      </c>
      <c r="I29" s="23"/>
      <c r="J29" s="51">
        <f>IFERROR(VLOOKUP(D6,PartBData!$F$2:$H$500,3,FALSE),0)</f>
        <v>0</v>
      </c>
      <c r="K29" s="52" t="str">
        <f>IFERROR(VLOOKUP(D6,PartBData!$O$2:$Q500,3,FALSE),"")</f>
        <v/>
      </c>
      <c r="M29">
        <v>2025</v>
      </c>
    </row>
    <row r="30" spans="2:13" x14ac:dyDescent="0.35">
      <c r="B30" s="31"/>
      <c r="C30" s="32" t="s">
        <v>503</v>
      </c>
      <c r="D30" s="103" t="str">
        <f>IFERROR(VLOOKUP(D4,'AIMEnrollment '!$B$5:$E$412,2,FALSE),"")</f>
        <v/>
      </c>
      <c r="E30" s="104" t="str">
        <f>IFERROR(VLOOKUP(D4,'AIMEnrollment '!$B$5:$E$412,3,FALSE),"")</f>
        <v/>
      </c>
      <c r="F30" s="26"/>
      <c r="G30" s="53" t="str">
        <f>IFERROR(VLOOKUP(D5,'AIMEnrollment '!$B$5:$E$412,2,FALSE),"")</f>
        <v/>
      </c>
      <c r="H30" s="54" t="str">
        <f>IFERROR(VLOOKUP(D5,'AIMEnrollment '!$B$5:$E$412,3,FALSE),"")</f>
        <v/>
      </c>
      <c r="I30" s="26"/>
      <c r="J30" s="53">
        <f>IF(D6="0979",'AIMEnrollment '!C358,IFERROR(VLOOKUP(D6,'AIMEnrollment '!$B$5:$E$412,2,FALSE),0))</f>
        <v>0</v>
      </c>
      <c r="K30" s="54">
        <f>IF(D6="0979",'AIMEnrollment '!D358,IFERROR(VLOOKUP(D6,'AIMEnrollment '!$B$5:$E$412,3,FALSE),0))</f>
        <v>0</v>
      </c>
      <c r="M30" t="s">
        <v>960</v>
      </c>
    </row>
    <row r="31" spans="2:13" ht="15" thickBot="1" x14ac:dyDescent="0.4">
      <c r="B31" s="16"/>
      <c r="C31" s="17"/>
      <c r="D31" s="102">
        <f>IFERROR(D29/D30,0)</f>
        <v>0</v>
      </c>
      <c r="E31" s="101">
        <f>IFERROR(E29/E30,0)</f>
        <v>0</v>
      </c>
      <c r="F31" s="26"/>
      <c r="G31" s="33">
        <f>IFERROR(G29/G30,0)</f>
        <v>0</v>
      </c>
      <c r="H31" s="34">
        <f>IFERROR(H29/H30,0)</f>
        <v>0</v>
      </c>
      <c r="I31" s="26"/>
      <c r="J31" s="50">
        <f>IFERROR(J29/J30,0)</f>
        <v>0</v>
      </c>
      <c r="K31" s="57">
        <f>IFERROR(K29/K30,0)</f>
        <v>0</v>
      </c>
    </row>
    <row r="32" spans="2:13" ht="15" thickTop="1" x14ac:dyDescent="0.35">
      <c r="B32" s="16"/>
      <c r="C32" s="17"/>
      <c r="D32" s="27"/>
      <c r="E32" s="28"/>
      <c r="F32" s="23"/>
      <c r="G32" s="27"/>
      <c r="H32" s="28"/>
      <c r="I32" s="26"/>
      <c r="J32" s="27"/>
      <c r="K32" s="28"/>
    </row>
    <row r="33" spans="2:13" x14ac:dyDescent="0.35">
      <c r="B33" s="31" t="s">
        <v>413</v>
      </c>
      <c r="C33" s="32" t="s">
        <v>498</v>
      </c>
      <c r="D33" s="55" t="str">
        <f>IF(D4="","",PAR!C6)</f>
        <v/>
      </c>
      <c r="E33" s="56" t="str">
        <f>IF(D4="","",PAR!D6)</f>
        <v/>
      </c>
      <c r="F33" s="26"/>
      <c r="G33" s="55" t="str">
        <f>IF(D5="","",PAR!C7)</f>
        <v/>
      </c>
      <c r="H33" s="56" t="str">
        <f>IF(D5="","",PAR!D7)</f>
        <v/>
      </c>
      <c r="I33" s="26"/>
      <c r="J33" s="55" t="str">
        <f>IF(D6="","",PAR!C6)</f>
        <v/>
      </c>
      <c r="K33" s="56" t="str">
        <f>IF(D6="","",PAR!D6)</f>
        <v/>
      </c>
    </row>
    <row r="34" spans="2:13" x14ac:dyDescent="0.35">
      <c r="B34" s="31"/>
      <c r="C34" s="32"/>
      <c r="D34" s="55" t="str">
        <f>IF(D4="","",PAR!C7)</f>
        <v/>
      </c>
      <c r="E34" s="56" t="str">
        <f>IF(D4="","",PAR!D7)</f>
        <v/>
      </c>
      <c r="F34" s="26"/>
      <c r="G34" s="35"/>
      <c r="H34" s="36"/>
      <c r="I34" s="26"/>
      <c r="J34" s="55" t="str">
        <f>IF(D6="","",PAR!C7)</f>
        <v/>
      </c>
      <c r="K34" s="56" t="str">
        <f>IF(D6="","",PAR!D7)</f>
        <v/>
      </c>
    </row>
    <row r="35" spans="2:13" x14ac:dyDescent="0.35">
      <c r="B35" s="16"/>
      <c r="C35" s="17"/>
      <c r="D35" s="35"/>
      <c r="E35" s="36"/>
      <c r="F35" s="26"/>
      <c r="G35" s="35"/>
      <c r="H35" s="36"/>
      <c r="I35" s="23"/>
      <c r="J35" s="35"/>
      <c r="K35" s="36"/>
    </row>
    <row r="36" spans="2:13" x14ac:dyDescent="0.35">
      <c r="B36" s="31" t="s">
        <v>414</v>
      </c>
      <c r="C36" s="32" t="s">
        <v>828</v>
      </c>
      <c r="D36" s="53">
        <f>IF(D21=0,0,IFERROR(IF(D21="",0,VLOOKUP(D4,BasicEntPY2026!$B$3:$Z$4116,16,FALSE)),0))</f>
        <v>0</v>
      </c>
      <c r="E36" s="54">
        <f>IF(E21=0,0,IFERROR(IF(E21="",0,VLOOKUP(D4,BasicEntCY2027!$B$4:$U$4117,16,FALSE)),0))</f>
        <v>0</v>
      </c>
      <c r="F36" s="26"/>
      <c r="G36" s="35"/>
      <c r="H36" s="36"/>
      <c r="I36" s="23"/>
      <c r="J36" s="53">
        <f>IF(J21=0,0,IFERROR(IF(J21="",0,VLOOKUP(D6,BasicEntPY2026!$B$3:$Z$4116,16,FALSE)),0))</f>
        <v>0</v>
      </c>
      <c r="K36" s="54">
        <f>IF(K21=0,0,IFERROR(IF(K21="",0,VLOOKUP(D6,BasicEntCY2027!$B$4:$U$4117,16,FALSE)),0))</f>
        <v>0</v>
      </c>
    </row>
    <row r="37" spans="2:13" x14ac:dyDescent="0.35">
      <c r="B37" s="31"/>
      <c r="C37" s="32" t="s">
        <v>829</v>
      </c>
      <c r="D37" s="53">
        <f>IF(D22=0,0,IFERROR(IF(D22="",0,VLOOKUP(D4,BasicEntPY2026!$B$3:$Z$4116,17,FALSE)),0))</f>
        <v>0</v>
      </c>
      <c r="E37" s="54">
        <f>IF(E22=0,0,IFERROR(IF(E22="",0,VLOOKUP(D4,BasicEntCY2027!$B$4:$U$4117,17,FALSE)),0))</f>
        <v>0</v>
      </c>
      <c r="F37" s="26"/>
      <c r="G37" s="35"/>
      <c r="H37" s="36"/>
      <c r="I37" s="23"/>
      <c r="J37" s="53">
        <f>IF(J22=0,0,IFERROR(IF(J22="",0,VLOOKUP(D6,BasicEntPY2026!$B$5:$S$4116,17,FALSE)),0))</f>
        <v>0</v>
      </c>
      <c r="K37" s="54">
        <f>IF(K22=0,0,IFERROR(IF(K22="",0,VLOOKUP(D6,BasicEntCY2027!$B$4:$U$4117,17,FALSE)),0))</f>
        <v>0</v>
      </c>
    </row>
    <row r="38" spans="2:13" x14ac:dyDescent="0.35">
      <c r="B38" s="31"/>
      <c r="C38" s="32" t="s">
        <v>830</v>
      </c>
      <c r="D38" s="35"/>
      <c r="E38" s="36"/>
      <c r="F38" s="26"/>
      <c r="G38" s="53">
        <f>IF(G23=0,0,IFERROR(IF(G23="",0,VLOOKUP(D5,BasicEntPY2026!$B$3:$Z$4116,18,FALSE)),""))</f>
        <v>0</v>
      </c>
      <c r="H38" s="54">
        <f>IF(H23=0,0,IFERROR(IF(H23="",0,VLOOKUP(D5,BasicEntCY2027!$B$4:$U$4117,18,FALSE)),""))</f>
        <v>0</v>
      </c>
      <c r="I38" s="23"/>
      <c r="J38" s="53">
        <f>IF(J23=0,0,IFERROR(IF(J23="",0,VLOOKUP(D6,BasicEntPY2026!$B$3:$Z$4116,18,FALSE)),0))</f>
        <v>0</v>
      </c>
      <c r="K38" s="54">
        <f>IF(K23=0,0,IFERROR(IF(K23="",0,VLOOKUP(D6,BasicEntCY2027!$B$4:$U$4117,18,FALSE)),0))</f>
        <v>0</v>
      </c>
    </row>
    <row r="39" spans="2:13" x14ac:dyDescent="0.35">
      <c r="B39" s="31"/>
      <c r="C39" s="32" t="s">
        <v>825</v>
      </c>
      <c r="D39" s="53">
        <f>IFERROR(IF(D21="",0,VLOOKUP(D4,BudgetLimitANBPY2026!B5:AB4119,15,FALSE)),0)</f>
        <v>0</v>
      </c>
      <c r="E39" s="54">
        <f>IFERROR(IF(E21="",0,VLOOKUP(D4,BudgetLimitANBCY2027!B5:S4119,15,FALSE)),0)</f>
        <v>0</v>
      </c>
      <c r="F39" s="26"/>
      <c r="G39" s="35"/>
      <c r="H39" s="36"/>
      <c r="I39" s="26"/>
      <c r="J39" s="53">
        <f>IFERROR(IF(J21="",0,VLOOKUP(D6,BudgetLimitANBPY2026!B5:AB4119,15,FALSE)),0)</f>
        <v>0</v>
      </c>
      <c r="K39" s="54">
        <f>IFERROR(IF(K21="",0,VLOOKUP(D6,BudgetLimitANBCY2027!B5:Q4119,15,FALSE)),0)</f>
        <v>0</v>
      </c>
    </row>
    <row r="40" spans="2:13" x14ac:dyDescent="0.35">
      <c r="B40" s="31"/>
      <c r="C40" s="32" t="s">
        <v>826</v>
      </c>
      <c r="D40" s="53">
        <f>IFERROR(IF(D22="",0,VLOOKUP(D4,BudgetLimitANBPY2026!B5:AB4119,16,FALSE)),0)</f>
        <v>0</v>
      </c>
      <c r="E40" s="54">
        <f>IFERROR(IF(E22="",0,VLOOKUP(D4,BudgetLimitANBCY2027!B5:S4119,16,FALSE)),0)</f>
        <v>0</v>
      </c>
      <c r="F40" s="23"/>
      <c r="G40" s="35"/>
      <c r="H40" s="36"/>
      <c r="I40" s="20"/>
      <c r="J40" s="53">
        <f>IFERROR(IF(J22="",0,VLOOKUP(D6,BudgetLimitANBPY2026!B5:AB4119,16,FALSE)),0)</f>
        <v>0</v>
      </c>
      <c r="K40" s="54">
        <f>IFERROR(IF(K22="",0,VLOOKUP(D6,BudgetLimitANBCY2027!B5:Q4119,16,FALSE)),0)</f>
        <v>0</v>
      </c>
    </row>
    <row r="41" spans="2:13" x14ac:dyDescent="0.35">
      <c r="B41" s="31"/>
      <c r="C41" s="32" t="s">
        <v>827</v>
      </c>
      <c r="D41" s="35"/>
      <c r="E41" s="36"/>
      <c r="F41" s="23"/>
      <c r="G41" s="53" t="str">
        <f>IFERROR(VLOOKUP(D5,BudgetLimitANBPY2026!B5:AB4119,17,FALSE),"")</f>
        <v/>
      </c>
      <c r="H41" s="54" t="str">
        <f>IFERROR(VLOOKUP(D5,BudgetLimitANBCY2027!B5:S4119,17,FALSE),"")</f>
        <v/>
      </c>
      <c r="J41" s="53">
        <f>IFERROR(IF(J23="",0,VLOOKUP(D6,BudgetLimitANBPY2026!B5:AB4119,17,FALSE)),0)</f>
        <v>0</v>
      </c>
      <c r="K41" s="54">
        <f>IFERROR(IF(K23="",0,VLOOKUP(D6,BudgetLimitANBCY2027!B5:S4119,17,FALSE)),0)</f>
        <v>0</v>
      </c>
    </row>
    <row r="42" spans="2:13" ht="15" thickBot="1" x14ac:dyDescent="0.4">
      <c r="B42" s="16"/>
      <c r="C42" s="17"/>
      <c r="D42" s="50">
        <f>IFERROR(IF(D21&lt;&gt;"",D36/D39,D37/D40),0)</f>
        <v>0</v>
      </c>
      <c r="E42" s="34">
        <f>IFERROR(IF(E21&lt;&gt;"",E36/E39,E37/E40),0)</f>
        <v>0</v>
      </c>
      <c r="F42" s="23"/>
      <c r="G42" s="33" t="str">
        <f>IFERROR(G38/G41,"")</f>
        <v/>
      </c>
      <c r="H42" s="34" t="str">
        <f>IFERROR(H38/H41,"")</f>
        <v/>
      </c>
      <c r="J42" s="33">
        <f>IF(J21&lt;&gt;"",(J36/J39),IF(J22&lt;&gt;"",(J37/J40),IF(J23&lt;&gt;"",(J38/J41),0)))</f>
        <v>0</v>
      </c>
      <c r="K42" s="34">
        <f>IF(K21&lt;&gt;"",(K36/K39),IF(K22&lt;&gt;"",(K37/K40),IF(K23&lt;&gt;"",(K38/K41),0)))</f>
        <v>0</v>
      </c>
    </row>
    <row r="43" spans="2:13" ht="15" thickTop="1" x14ac:dyDescent="0.35">
      <c r="B43" s="16"/>
      <c r="C43" s="17"/>
      <c r="D43" s="27"/>
      <c r="E43" s="28"/>
      <c r="F43" s="26"/>
      <c r="G43" s="27"/>
      <c r="H43" s="28"/>
      <c r="J43" s="27"/>
      <c r="K43" s="28"/>
    </row>
    <row r="44" spans="2:13" x14ac:dyDescent="0.35">
      <c r="B44" s="31" t="s">
        <v>415</v>
      </c>
      <c r="C44" s="32" t="s">
        <v>925</v>
      </c>
      <c r="D44" s="51" t="str">
        <f>IFERROR(VLOOKUP(D4,PY4FundingComp!B7:H4116,6,FALSE),"")</f>
        <v/>
      </c>
      <c r="E44" s="52" t="str">
        <f>IFERROR(VLOOKUP(D4,CY4FundingComp!B7:H4116,6,FALSE),"")</f>
        <v/>
      </c>
      <c r="F44" s="23"/>
      <c r="G44" s="51" t="str">
        <f>IFERROR(VLOOKUP(D5,PY4FundingComp!B7:H4116,6,FALSE),"")</f>
        <v/>
      </c>
      <c r="H44" s="52" t="str">
        <f>IFERROR(VLOOKUP(D5,CY4FundingComp!B7:H4116,6,FALSE),"")</f>
        <v/>
      </c>
      <c r="J44" s="51">
        <f>IF(D6="0979",PY4FundingComp!M354,IFERROR(VLOOKUP(D6,PY4FundingComp!B7:H4116,6,FALSE),0))</f>
        <v>0</v>
      </c>
      <c r="K44" s="52">
        <f>IFERROR(VLOOKUP(D6,CY4FundingComp!B7:H4116,6,FALSE),0)</f>
        <v>0</v>
      </c>
      <c r="M44" t="s">
        <v>955</v>
      </c>
    </row>
    <row r="45" spans="2:13" x14ac:dyDescent="0.35">
      <c r="B45" s="31"/>
      <c r="C45" s="32" t="s">
        <v>499</v>
      </c>
      <c r="D45" s="53">
        <f>IFERROR(VLOOKUP(D4,BudgetLimitANBPY2026!$B$6:$S$417,18,FALSE),0)</f>
        <v>0</v>
      </c>
      <c r="E45" s="54">
        <f>IFERROR(VLOOKUP(D4,BudgetLimitANBCY2027!$B$6:$Y$417,18,FALSE),0)</f>
        <v>0</v>
      </c>
      <c r="F45" s="23"/>
      <c r="G45" s="53">
        <f>IFERROR(VLOOKUP(D5,BudgetLimitANBPY2026!$B$6:$S$417,18,FALSE),0)</f>
        <v>0</v>
      </c>
      <c r="H45" s="54">
        <f>IFERROR(VLOOKUP(D5,BudgetLimitANBCY2027!$B$6:$Y$417,18,FALSE),0)</f>
        <v>0</v>
      </c>
      <c r="J45" s="53">
        <f>IFERROR(VLOOKUP(D6,BudgetLimitANBPY2026!$B$6:$S$417,18,FALSE),0)</f>
        <v>0</v>
      </c>
      <c r="K45" s="54">
        <f>IFERROR(VLOOKUP(D6,BudgetLimitANBCY2027!$B$6:$S$417,18,FALSE),0)</f>
        <v>0</v>
      </c>
      <c r="M45" t="s">
        <v>961</v>
      </c>
    </row>
    <row r="46" spans="2:13" ht="15" thickBot="1" x14ac:dyDescent="0.4">
      <c r="B46" s="16"/>
      <c r="C46" s="17"/>
      <c r="D46" s="106">
        <f>IFERROR(D44/D45,0)</f>
        <v>0</v>
      </c>
      <c r="E46" s="107">
        <f>IFERROR(E44/E45,0)</f>
        <v>0</v>
      </c>
      <c r="F46" s="23"/>
      <c r="G46" s="37">
        <f>IFERROR(G44/G45,0)</f>
        <v>0</v>
      </c>
      <c r="H46" s="38">
        <f>IFERROR(H44/H45,0)</f>
        <v>0</v>
      </c>
      <c r="J46" s="37">
        <f>IFERROR(J44/J45,0)</f>
        <v>0</v>
      </c>
      <c r="K46" s="38">
        <f>IFERROR(K44/K45,0)</f>
        <v>0</v>
      </c>
    </row>
    <row r="47" spans="2:13" ht="15" thickBot="1" x14ac:dyDescent="0.4">
      <c r="B47" s="39"/>
      <c r="C47" s="105" t="s">
        <v>508</v>
      </c>
      <c r="D47" s="40" t="str">
        <f>IF(AND(D21="",D22=""),"",IF(AND(D21&lt;&gt;"",D22&lt;&gt;""),"Choose 1",IF(D21&lt;&gt;"",D21-(D27+D31+D33+D42+D46),D22-(D27+D31+D34+D42+D46))))</f>
        <v/>
      </c>
      <c r="E47" s="108" t="str">
        <f>IF(AND(E21="",E22=""),"",IF(AND(E21&lt;&gt;"",E22&lt;&gt;""),"Choose 1",IF(E21&lt;&gt;"",E21-(E27+E31+E33+E42+E46),E22-(E27+E31+E34+E42+E46))))</f>
        <v/>
      </c>
      <c r="F47" s="3"/>
      <c r="G47" s="40" t="str">
        <f>IF(G23&lt;&gt;"",G23-(G27+G31+G33+G42+G46),"")</f>
        <v/>
      </c>
      <c r="H47" s="40" t="str">
        <f>IF(H23&lt;&gt;"",H23-(H27+H31+H33+H42+H46),"")</f>
        <v/>
      </c>
      <c r="J47" s="40" t="str">
        <f>IF(AND(J21="",J23="",J22=""),"",IF(AND(J21&lt;&gt;"",OR(J23&lt;&gt;"",J22&lt;&gt;"")),"Choose 1",IF(AND(J23&lt;&gt;"",OR(J21&lt;&gt;"",J22&lt;&gt;"")),"Choose 1",IF(J21&lt;&gt;"",J21-(J27+J31+J33+J42+J46),IF(J23&lt;&gt;"",J23-(J27+J31+J34+J42+J46),J22-(J27+J31+J34+J42+J46))))))</f>
        <v/>
      </c>
      <c r="K47" s="40" t="str">
        <f>IF(AND(K21="",K23="",K22=""),"",IF(AND(K21&lt;&gt;"",OR(K23&lt;&gt;"",K22&lt;&gt;"")),"Choose 1",IF(AND(K23&lt;&gt;"",OR(K21&lt;&gt;"",K22&lt;&gt;"")),"Choose 1",IF(K21&lt;&gt;"",K21-(K27+K31+K33+K42+K46),IF(K23&lt;&gt;"",K23-(K27+K31+K34+K42+K46),K22-(K27+K31+K34+K42+K46))))))</f>
        <v/>
      </c>
    </row>
    <row r="48" spans="2:13" ht="3" customHeight="1" x14ac:dyDescent="0.35">
      <c r="F48" s="41"/>
      <c r="G48" s="41"/>
      <c r="H48" s="42"/>
    </row>
    <row r="49" spans="3:11" ht="15.5" x14ac:dyDescent="0.35">
      <c r="D49" s="60"/>
      <c r="E49" s="60"/>
      <c r="H49" s="22"/>
      <c r="I49" s="5"/>
      <c r="K49" s="43">
        <f ca="1">NOW()</f>
        <v>46233.503105787036</v>
      </c>
    </row>
    <row r="50" spans="3:11" x14ac:dyDescent="0.35">
      <c r="H50" s="22"/>
    </row>
    <row r="51" spans="3:11" x14ac:dyDescent="0.35">
      <c r="H51" s="22"/>
    </row>
    <row r="52" spans="3:11" ht="15" customHeight="1" x14ac:dyDescent="0.35">
      <c r="H52" s="42"/>
    </row>
    <row r="53" spans="3:11" x14ac:dyDescent="0.35">
      <c r="H53" s="23"/>
    </row>
    <row r="54" spans="3:11" x14ac:dyDescent="0.35">
      <c r="H54" s="26"/>
    </row>
    <row r="55" spans="3:11" x14ac:dyDescent="0.35">
      <c r="C55" s="74"/>
      <c r="H55" s="23"/>
    </row>
    <row r="56" spans="3:11" x14ac:dyDescent="0.35">
      <c r="H56" s="23"/>
    </row>
    <row r="57" spans="3:11" x14ac:dyDescent="0.35">
      <c r="H57" s="23"/>
    </row>
    <row r="58" spans="3:11" x14ac:dyDescent="0.35">
      <c r="H58" s="26"/>
    </row>
    <row r="59" spans="3:11" x14ac:dyDescent="0.35">
      <c r="H59" s="26"/>
    </row>
    <row r="60" spans="3:11" x14ac:dyDescent="0.35">
      <c r="H60" s="23"/>
    </row>
    <row r="61" spans="3:11" x14ac:dyDescent="0.35">
      <c r="H61" s="26"/>
    </row>
    <row r="62" spans="3:11" x14ac:dyDescent="0.35">
      <c r="H62" s="26"/>
    </row>
    <row r="63" spans="3:11" x14ac:dyDescent="0.35">
      <c r="H63" s="26"/>
    </row>
    <row r="64" spans="3:11" x14ac:dyDescent="0.35">
      <c r="H64" s="26"/>
    </row>
    <row r="65" spans="8:8" x14ac:dyDescent="0.35">
      <c r="H65" s="26"/>
    </row>
    <row r="66" spans="8:8" x14ac:dyDescent="0.35">
      <c r="H66" s="26"/>
    </row>
    <row r="67" spans="8:8" x14ac:dyDescent="0.35">
      <c r="H67" s="26"/>
    </row>
    <row r="68" spans="8:8" x14ac:dyDescent="0.35">
      <c r="H68" s="26"/>
    </row>
    <row r="69" spans="8:8" x14ac:dyDescent="0.35">
      <c r="H69" s="26"/>
    </row>
    <row r="70" spans="8:8" x14ac:dyDescent="0.35">
      <c r="H70" s="23"/>
    </row>
    <row r="72" spans="8:8" x14ac:dyDescent="0.35">
      <c r="H72" s="44"/>
    </row>
    <row r="73" spans="8:8" x14ac:dyDescent="0.35">
      <c r="H73" s="23"/>
    </row>
    <row r="74" spans="8:8" x14ac:dyDescent="0.35">
      <c r="H74" s="23"/>
    </row>
  </sheetData>
  <pageMargins left="0.25" right="0.25" top="0.75" bottom="0.75" header="0.3" footer="0.3"/>
  <pageSetup scale="77" orientation="landscape" r:id="rId1"/>
  <rowBreaks count="1" manualBreakCount="1">
    <brk id="49"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FF"/>
  </sheetPr>
  <dimension ref="B2:S398"/>
  <sheetViews>
    <sheetView workbookViewId="0">
      <pane ySplit="4" topLeftCell="A5" activePane="bottomLeft" state="frozen"/>
      <selection pane="bottomLeft" activeCell="B1" sqref="B1"/>
    </sheetView>
  </sheetViews>
  <sheetFormatPr defaultRowHeight="14.5" x14ac:dyDescent="0.35"/>
  <cols>
    <col min="1" max="1" width="1.54296875" customWidth="1"/>
    <col min="2" max="2" width="45.54296875" bestFit="1" customWidth="1"/>
    <col min="3" max="3" width="15.6328125" bestFit="1" customWidth="1"/>
    <col min="4" max="5" width="6.81640625" bestFit="1" customWidth="1"/>
    <col min="6" max="7" width="5.81640625" bestFit="1" customWidth="1"/>
    <col min="8" max="8" width="8.81640625" bestFit="1" customWidth="1"/>
    <col min="9" max="10" width="7.81640625" bestFit="1" customWidth="1"/>
    <col min="11" max="11" width="6.81640625" bestFit="1" customWidth="1"/>
    <col min="12" max="12" width="8.81640625" bestFit="1" customWidth="1"/>
    <col min="13" max="14" width="6.81640625" bestFit="1" customWidth="1"/>
    <col min="15" max="15" width="10.7265625" bestFit="1" customWidth="1"/>
    <col min="16" max="17" width="10.7265625" customWidth="1"/>
    <col min="18" max="20" width="9" bestFit="1" customWidth="1"/>
    <col min="21" max="21" width="11.26953125" bestFit="1" customWidth="1"/>
    <col min="22" max="22" width="9.81640625" bestFit="1" customWidth="1"/>
    <col min="23" max="23" width="12" bestFit="1" customWidth="1"/>
  </cols>
  <sheetData>
    <row r="2" spans="2:19" x14ac:dyDescent="0.35">
      <c r="B2" s="1" t="s">
        <v>406</v>
      </c>
      <c r="C2" s="1" t="s">
        <v>395</v>
      </c>
    </row>
    <row r="3" spans="2:19" x14ac:dyDescent="0.35">
      <c r="C3">
        <v>2026</v>
      </c>
      <c r="O3" t="s">
        <v>394</v>
      </c>
    </row>
    <row r="4" spans="2:19" x14ac:dyDescent="0.35">
      <c r="B4" s="1" t="s">
        <v>0</v>
      </c>
      <c r="C4" t="s">
        <v>831</v>
      </c>
      <c r="D4" t="s">
        <v>832</v>
      </c>
      <c r="E4" t="s">
        <v>833</v>
      </c>
      <c r="F4" t="s">
        <v>834</v>
      </c>
      <c r="G4" t="s">
        <v>947</v>
      </c>
      <c r="H4" t="s">
        <v>835</v>
      </c>
      <c r="I4" t="s">
        <v>836</v>
      </c>
      <c r="J4" t="s">
        <v>948</v>
      </c>
      <c r="K4" t="s">
        <v>949</v>
      </c>
      <c r="L4" t="s">
        <v>837</v>
      </c>
      <c r="M4" t="s">
        <v>950</v>
      </c>
      <c r="N4" t="s">
        <v>951</v>
      </c>
      <c r="Q4" t="s">
        <v>838</v>
      </c>
      <c r="R4" t="s">
        <v>839</v>
      </c>
      <c r="S4" t="s">
        <v>840</v>
      </c>
    </row>
    <row r="5" spans="2:19" x14ac:dyDescent="0.35">
      <c r="B5" s="2" t="s">
        <v>1</v>
      </c>
      <c r="C5">
        <v>60732</v>
      </c>
      <c r="O5">
        <v>60732</v>
      </c>
      <c r="Q5">
        <f>SUM(C5:G5)</f>
        <v>60732</v>
      </c>
      <c r="R5">
        <f>SUM(L5:N5)</f>
        <v>0</v>
      </c>
      <c r="S5">
        <f>SUM(H5:K5)</f>
        <v>0</v>
      </c>
    </row>
    <row r="6" spans="2:19" x14ac:dyDescent="0.35">
      <c r="B6" s="2" t="s">
        <v>2</v>
      </c>
      <c r="C6">
        <v>103250</v>
      </c>
      <c r="L6">
        <v>121466</v>
      </c>
      <c r="O6">
        <v>224716</v>
      </c>
      <c r="Q6">
        <f t="shared" ref="Q6:Q69" si="0">SUM(C6:G6)</f>
        <v>103250</v>
      </c>
      <c r="R6">
        <f t="shared" ref="R6:R69" si="1">SUM(L6:N6)</f>
        <v>121466</v>
      </c>
      <c r="S6">
        <f t="shared" ref="S6:S69" si="2">SUM(H6:K6)</f>
        <v>0</v>
      </c>
    </row>
    <row r="7" spans="2:19" x14ac:dyDescent="0.35">
      <c r="B7" s="2" t="s">
        <v>3</v>
      </c>
      <c r="H7">
        <v>364401</v>
      </c>
      <c r="O7">
        <v>364401</v>
      </c>
      <c r="Q7">
        <f t="shared" si="0"/>
        <v>0</v>
      </c>
      <c r="R7">
        <f t="shared" si="1"/>
        <v>0</v>
      </c>
      <c r="S7">
        <f t="shared" si="2"/>
        <v>364401</v>
      </c>
    </row>
    <row r="8" spans="2:19" x14ac:dyDescent="0.35">
      <c r="B8" s="2" t="s">
        <v>4</v>
      </c>
      <c r="C8">
        <v>60732</v>
      </c>
      <c r="O8">
        <v>60732</v>
      </c>
      <c r="Q8">
        <f t="shared" si="0"/>
        <v>60732</v>
      </c>
      <c r="R8">
        <f t="shared" si="1"/>
        <v>0</v>
      </c>
      <c r="S8">
        <f t="shared" si="2"/>
        <v>0</v>
      </c>
    </row>
    <row r="9" spans="2:19" x14ac:dyDescent="0.35">
      <c r="B9" s="2" t="s">
        <v>5</v>
      </c>
      <c r="C9">
        <v>60732</v>
      </c>
      <c r="H9">
        <v>364401</v>
      </c>
      <c r="L9">
        <v>121466</v>
      </c>
      <c r="O9">
        <v>546599</v>
      </c>
      <c r="Q9">
        <f t="shared" si="0"/>
        <v>60732</v>
      </c>
      <c r="R9">
        <f t="shared" si="1"/>
        <v>121466</v>
      </c>
      <c r="S9">
        <f t="shared" si="2"/>
        <v>364401</v>
      </c>
    </row>
    <row r="10" spans="2:19" x14ac:dyDescent="0.35">
      <c r="B10" s="2" t="s">
        <v>6</v>
      </c>
      <c r="C10">
        <v>60732</v>
      </c>
      <c r="O10">
        <v>60732</v>
      </c>
      <c r="Q10">
        <f t="shared" si="0"/>
        <v>60732</v>
      </c>
      <c r="R10">
        <f t="shared" si="1"/>
        <v>0</v>
      </c>
      <c r="S10">
        <f t="shared" si="2"/>
        <v>0</v>
      </c>
    </row>
    <row r="11" spans="2:19" x14ac:dyDescent="0.35">
      <c r="B11" s="2" t="s">
        <v>7</v>
      </c>
      <c r="C11">
        <v>60732</v>
      </c>
      <c r="O11">
        <v>60732</v>
      </c>
      <c r="Q11">
        <f t="shared" si="0"/>
        <v>60732</v>
      </c>
      <c r="R11">
        <f t="shared" si="1"/>
        <v>0</v>
      </c>
      <c r="S11">
        <f t="shared" si="2"/>
        <v>0</v>
      </c>
    </row>
    <row r="12" spans="2:19" x14ac:dyDescent="0.35">
      <c r="B12" s="2" t="s">
        <v>8</v>
      </c>
      <c r="C12">
        <v>60732</v>
      </c>
      <c r="O12">
        <v>60732</v>
      </c>
      <c r="Q12">
        <f t="shared" si="0"/>
        <v>60732</v>
      </c>
      <c r="R12">
        <f t="shared" si="1"/>
        <v>0</v>
      </c>
      <c r="S12">
        <f t="shared" si="2"/>
        <v>0</v>
      </c>
    </row>
    <row r="13" spans="2:19" x14ac:dyDescent="0.35">
      <c r="B13" s="2" t="s">
        <v>9</v>
      </c>
      <c r="C13">
        <v>60732</v>
      </c>
      <c r="O13">
        <v>60732</v>
      </c>
      <c r="Q13">
        <f t="shared" si="0"/>
        <v>60732</v>
      </c>
      <c r="R13">
        <f t="shared" si="1"/>
        <v>0</v>
      </c>
      <c r="S13">
        <f t="shared" si="2"/>
        <v>0</v>
      </c>
    </row>
    <row r="14" spans="2:19" x14ac:dyDescent="0.35">
      <c r="B14" s="2" t="s">
        <v>10</v>
      </c>
      <c r="C14">
        <v>60732</v>
      </c>
      <c r="O14">
        <v>60732</v>
      </c>
      <c r="Q14">
        <f t="shared" si="0"/>
        <v>60732</v>
      </c>
      <c r="R14">
        <f t="shared" si="1"/>
        <v>0</v>
      </c>
      <c r="S14">
        <f t="shared" si="2"/>
        <v>0</v>
      </c>
    </row>
    <row r="15" spans="2:19" x14ac:dyDescent="0.35">
      <c r="B15" s="2" t="s">
        <v>11</v>
      </c>
      <c r="C15">
        <v>60732</v>
      </c>
      <c r="L15">
        <v>121466</v>
      </c>
      <c r="O15">
        <v>182198</v>
      </c>
      <c r="Q15">
        <f t="shared" si="0"/>
        <v>60732</v>
      </c>
      <c r="R15">
        <f t="shared" si="1"/>
        <v>121466</v>
      </c>
      <c r="S15">
        <f t="shared" si="2"/>
        <v>0</v>
      </c>
    </row>
    <row r="16" spans="2:19" x14ac:dyDescent="0.35">
      <c r="B16" s="2" t="s">
        <v>12</v>
      </c>
      <c r="C16">
        <v>148805</v>
      </c>
      <c r="E16">
        <v>0</v>
      </c>
      <c r="L16">
        <v>121466</v>
      </c>
      <c r="M16">
        <v>0</v>
      </c>
      <c r="O16">
        <v>270271</v>
      </c>
      <c r="Q16">
        <f t="shared" si="0"/>
        <v>148805</v>
      </c>
      <c r="R16">
        <f t="shared" si="1"/>
        <v>121466</v>
      </c>
      <c r="S16">
        <f t="shared" si="2"/>
        <v>0</v>
      </c>
    </row>
    <row r="17" spans="2:19" x14ac:dyDescent="0.35">
      <c r="B17" s="2" t="s">
        <v>13</v>
      </c>
      <c r="C17">
        <v>60732</v>
      </c>
      <c r="L17">
        <v>121466</v>
      </c>
      <c r="O17">
        <v>182198</v>
      </c>
      <c r="Q17">
        <f t="shared" si="0"/>
        <v>60732</v>
      </c>
      <c r="R17">
        <f t="shared" si="1"/>
        <v>121466</v>
      </c>
      <c r="S17">
        <f t="shared" si="2"/>
        <v>0</v>
      </c>
    </row>
    <row r="18" spans="2:19" x14ac:dyDescent="0.35">
      <c r="B18" s="2" t="s">
        <v>14</v>
      </c>
      <c r="C18">
        <v>60732</v>
      </c>
      <c r="L18">
        <v>121466</v>
      </c>
      <c r="O18">
        <v>182198</v>
      </c>
      <c r="Q18">
        <f t="shared" si="0"/>
        <v>60732</v>
      </c>
      <c r="R18">
        <f t="shared" si="1"/>
        <v>121466</v>
      </c>
      <c r="S18">
        <f t="shared" si="2"/>
        <v>0</v>
      </c>
    </row>
    <row r="19" spans="2:19" x14ac:dyDescent="0.35">
      <c r="B19" s="2" t="s">
        <v>15</v>
      </c>
      <c r="C19">
        <v>60732</v>
      </c>
      <c r="D19">
        <v>60732</v>
      </c>
      <c r="L19">
        <v>121466</v>
      </c>
      <c r="O19">
        <v>242930</v>
      </c>
      <c r="Q19">
        <f t="shared" si="0"/>
        <v>121464</v>
      </c>
      <c r="R19">
        <f t="shared" si="1"/>
        <v>121466</v>
      </c>
      <c r="S19">
        <f t="shared" si="2"/>
        <v>0</v>
      </c>
    </row>
    <row r="20" spans="2:19" x14ac:dyDescent="0.35">
      <c r="B20" s="2" t="s">
        <v>16</v>
      </c>
      <c r="H20">
        <v>364401</v>
      </c>
      <c r="O20">
        <v>364401</v>
      </c>
      <c r="Q20">
        <f t="shared" si="0"/>
        <v>0</v>
      </c>
      <c r="R20">
        <f t="shared" si="1"/>
        <v>0</v>
      </c>
      <c r="S20">
        <f t="shared" si="2"/>
        <v>364401</v>
      </c>
    </row>
    <row r="21" spans="2:19" x14ac:dyDescent="0.35">
      <c r="B21" s="2" t="s">
        <v>17</v>
      </c>
      <c r="C21">
        <v>72880</v>
      </c>
      <c r="L21">
        <v>121466</v>
      </c>
      <c r="O21">
        <v>194346</v>
      </c>
      <c r="Q21">
        <f t="shared" si="0"/>
        <v>72880</v>
      </c>
      <c r="R21">
        <f t="shared" si="1"/>
        <v>121466</v>
      </c>
      <c r="S21">
        <f t="shared" si="2"/>
        <v>0</v>
      </c>
    </row>
    <row r="22" spans="2:19" x14ac:dyDescent="0.35">
      <c r="B22" s="2" t="s">
        <v>18</v>
      </c>
      <c r="H22">
        <v>364401</v>
      </c>
      <c r="O22">
        <v>364401</v>
      </c>
      <c r="Q22">
        <f t="shared" si="0"/>
        <v>0</v>
      </c>
      <c r="R22">
        <f t="shared" si="1"/>
        <v>0</v>
      </c>
      <c r="S22">
        <f t="shared" si="2"/>
        <v>364401</v>
      </c>
    </row>
    <row r="23" spans="2:19" x14ac:dyDescent="0.35">
      <c r="B23" s="2" t="s">
        <v>19</v>
      </c>
      <c r="C23">
        <v>60732</v>
      </c>
      <c r="O23">
        <v>60732</v>
      </c>
      <c r="Q23">
        <f t="shared" si="0"/>
        <v>60732</v>
      </c>
      <c r="R23">
        <f t="shared" si="1"/>
        <v>0</v>
      </c>
      <c r="S23">
        <f t="shared" si="2"/>
        <v>0</v>
      </c>
    </row>
    <row r="24" spans="2:19" x14ac:dyDescent="0.35">
      <c r="B24" s="2" t="s">
        <v>20</v>
      </c>
      <c r="C24">
        <v>60732</v>
      </c>
      <c r="O24">
        <v>60732</v>
      </c>
      <c r="Q24">
        <f t="shared" si="0"/>
        <v>60732</v>
      </c>
      <c r="R24">
        <f t="shared" si="1"/>
        <v>0</v>
      </c>
      <c r="S24">
        <f t="shared" si="2"/>
        <v>0</v>
      </c>
    </row>
    <row r="25" spans="2:19" x14ac:dyDescent="0.35">
      <c r="B25" s="2" t="s">
        <v>21</v>
      </c>
      <c r="C25">
        <v>60732</v>
      </c>
      <c r="L25">
        <v>121466</v>
      </c>
      <c r="O25">
        <v>182198</v>
      </c>
      <c r="Q25">
        <f t="shared" si="0"/>
        <v>60732</v>
      </c>
      <c r="R25">
        <f t="shared" si="1"/>
        <v>121466</v>
      </c>
      <c r="S25">
        <f t="shared" si="2"/>
        <v>0</v>
      </c>
    </row>
    <row r="26" spans="2:19" x14ac:dyDescent="0.35">
      <c r="B26" s="2" t="s">
        <v>22</v>
      </c>
      <c r="H26">
        <v>364401</v>
      </c>
      <c r="O26">
        <v>364401</v>
      </c>
      <c r="Q26">
        <f t="shared" si="0"/>
        <v>0</v>
      </c>
      <c r="R26">
        <f t="shared" si="1"/>
        <v>0</v>
      </c>
      <c r="S26">
        <f t="shared" si="2"/>
        <v>364401</v>
      </c>
    </row>
    <row r="27" spans="2:19" x14ac:dyDescent="0.35">
      <c r="B27" s="2" t="s">
        <v>23</v>
      </c>
      <c r="C27">
        <v>60732</v>
      </c>
      <c r="O27">
        <v>60732</v>
      </c>
      <c r="Q27">
        <f t="shared" si="0"/>
        <v>60732</v>
      </c>
      <c r="R27">
        <f t="shared" si="1"/>
        <v>0</v>
      </c>
      <c r="S27">
        <f t="shared" si="2"/>
        <v>0</v>
      </c>
    </row>
    <row r="28" spans="2:19" x14ac:dyDescent="0.35">
      <c r="B28" s="2" t="s">
        <v>24</v>
      </c>
      <c r="C28">
        <v>81991</v>
      </c>
      <c r="H28">
        <v>364401</v>
      </c>
      <c r="L28">
        <v>121466</v>
      </c>
      <c r="O28">
        <v>567858</v>
      </c>
      <c r="Q28">
        <f t="shared" si="0"/>
        <v>81991</v>
      </c>
      <c r="R28">
        <f t="shared" si="1"/>
        <v>121466</v>
      </c>
      <c r="S28">
        <f t="shared" si="2"/>
        <v>364401</v>
      </c>
    </row>
    <row r="29" spans="2:19" x14ac:dyDescent="0.35">
      <c r="B29" s="2" t="s">
        <v>25</v>
      </c>
      <c r="C29">
        <v>60732</v>
      </c>
      <c r="L29">
        <v>121466</v>
      </c>
      <c r="O29">
        <v>182198</v>
      </c>
      <c r="Q29">
        <f t="shared" si="0"/>
        <v>60732</v>
      </c>
      <c r="R29">
        <f t="shared" si="1"/>
        <v>121466</v>
      </c>
      <c r="S29">
        <f t="shared" si="2"/>
        <v>0</v>
      </c>
    </row>
    <row r="30" spans="2:19" x14ac:dyDescent="0.35">
      <c r="B30" s="2" t="s">
        <v>26</v>
      </c>
      <c r="H30">
        <v>364401</v>
      </c>
      <c r="O30">
        <v>364401</v>
      </c>
      <c r="Q30">
        <f t="shared" si="0"/>
        <v>0</v>
      </c>
      <c r="R30">
        <f t="shared" si="1"/>
        <v>0</v>
      </c>
      <c r="S30">
        <f t="shared" si="2"/>
        <v>364401</v>
      </c>
    </row>
    <row r="31" spans="2:19" x14ac:dyDescent="0.35">
      <c r="B31" s="2" t="s">
        <v>27</v>
      </c>
      <c r="C31">
        <v>60732</v>
      </c>
      <c r="H31">
        <v>364401</v>
      </c>
      <c r="L31">
        <v>121466</v>
      </c>
      <c r="O31">
        <v>546599</v>
      </c>
      <c r="Q31">
        <f t="shared" si="0"/>
        <v>60732</v>
      </c>
      <c r="R31">
        <f t="shared" si="1"/>
        <v>121466</v>
      </c>
      <c r="S31">
        <f t="shared" si="2"/>
        <v>364401</v>
      </c>
    </row>
    <row r="32" spans="2:19" x14ac:dyDescent="0.35">
      <c r="B32" s="2" t="s">
        <v>28</v>
      </c>
      <c r="C32">
        <v>60732</v>
      </c>
      <c r="L32">
        <v>121466</v>
      </c>
      <c r="O32">
        <v>182198</v>
      </c>
      <c r="Q32">
        <f t="shared" si="0"/>
        <v>60732</v>
      </c>
      <c r="R32">
        <f t="shared" si="1"/>
        <v>121466</v>
      </c>
      <c r="S32">
        <f t="shared" si="2"/>
        <v>0</v>
      </c>
    </row>
    <row r="33" spans="2:19" x14ac:dyDescent="0.35">
      <c r="B33" s="2" t="s">
        <v>29</v>
      </c>
      <c r="H33">
        <v>364401</v>
      </c>
      <c r="O33">
        <v>364401</v>
      </c>
      <c r="Q33">
        <f t="shared" si="0"/>
        <v>0</v>
      </c>
      <c r="R33">
        <f t="shared" si="1"/>
        <v>0</v>
      </c>
      <c r="S33">
        <f t="shared" si="2"/>
        <v>364401</v>
      </c>
    </row>
    <row r="34" spans="2:19" x14ac:dyDescent="0.35">
      <c r="B34" s="2" t="s">
        <v>30</v>
      </c>
      <c r="C34">
        <v>60732</v>
      </c>
      <c r="H34">
        <v>364401</v>
      </c>
      <c r="L34">
        <v>121466</v>
      </c>
      <c r="O34">
        <v>546599</v>
      </c>
      <c r="Q34">
        <f t="shared" si="0"/>
        <v>60732</v>
      </c>
      <c r="R34">
        <f t="shared" si="1"/>
        <v>121466</v>
      </c>
      <c r="S34">
        <f t="shared" si="2"/>
        <v>364401</v>
      </c>
    </row>
    <row r="35" spans="2:19" x14ac:dyDescent="0.35">
      <c r="B35" s="2" t="s">
        <v>31</v>
      </c>
      <c r="C35">
        <v>60732</v>
      </c>
      <c r="H35">
        <v>364401</v>
      </c>
      <c r="L35">
        <v>121466</v>
      </c>
      <c r="O35">
        <v>546599</v>
      </c>
      <c r="Q35">
        <f t="shared" si="0"/>
        <v>60732</v>
      </c>
      <c r="R35">
        <f t="shared" si="1"/>
        <v>121466</v>
      </c>
      <c r="S35">
        <f t="shared" si="2"/>
        <v>364401</v>
      </c>
    </row>
    <row r="36" spans="2:19" x14ac:dyDescent="0.35">
      <c r="B36" s="2" t="s">
        <v>32</v>
      </c>
      <c r="C36">
        <v>60732</v>
      </c>
      <c r="H36">
        <v>364401</v>
      </c>
      <c r="L36">
        <v>121466</v>
      </c>
      <c r="O36">
        <v>546599</v>
      </c>
      <c r="Q36">
        <f t="shared" si="0"/>
        <v>60732</v>
      </c>
      <c r="R36">
        <f t="shared" si="1"/>
        <v>121466</v>
      </c>
      <c r="S36">
        <f t="shared" si="2"/>
        <v>364401</v>
      </c>
    </row>
    <row r="37" spans="2:19" x14ac:dyDescent="0.35">
      <c r="B37" s="2" t="s">
        <v>33</v>
      </c>
      <c r="C37">
        <v>60732</v>
      </c>
      <c r="D37">
        <v>60732</v>
      </c>
      <c r="O37">
        <v>121464</v>
      </c>
      <c r="Q37">
        <f t="shared" si="0"/>
        <v>121464</v>
      </c>
      <c r="R37">
        <f t="shared" si="1"/>
        <v>0</v>
      </c>
      <c r="S37">
        <f t="shared" si="2"/>
        <v>0</v>
      </c>
    </row>
    <row r="38" spans="2:19" x14ac:dyDescent="0.35">
      <c r="B38" s="2" t="s">
        <v>34</v>
      </c>
      <c r="C38">
        <v>60732</v>
      </c>
      <c r="L38">
        <v>121466</v>
      </c>
      <c r="O38">
        <v>182198</v>
      </c>
      <c r="Q38">
        <f t="shared" si="0"/>
        <v>60732</v>
      </c>
      <c r="R38">
        <f t="shared" si="1"/>
        <v>121466</v>
      </c>
      <c r="S38">
        <f t="shared" si="2"/>
        <v>0</v>
      </c>
    </row>
    <row r="39" spans="2:19" x14ac:dyDescent="0.35">
      <c r="B39" s="2" t="s">
        <v>35</v>
      </c>
      <c r="C39">
        <v>60732</v>
      </c>
      <c r="O39">
        <v>60732</v>
      </c>
      <c r="Q39">
        <f t="shared" si="0"/>
        <v>60732</v>
      </c>
      <c r="R39">
        <f t="shared" si="1"/>
        <v>0</v>
      </c>
      <c r="S39">
        <f t="shared" si="2"/>
        <v>0</v>
      </c>
    </row>
    <row r="40" spans="2:19" x14ac:dyDescent="0.35">
      <c r="B40" s="2" t="s">
        <v>36</v>
      </c>
      <c r="H40">
        <v>364401</v>
      </c>
      <c r="O40">
        <v>364401</v>
      </c>
      <c r="Q40">
        <f t="shared" si="0"/>
        <v>0</v>
      </c>
      <c r="R40">
        <f t="shared" si="1"/>
        <v>0</v>
      </c>
      <c r="S40">
        <f t="shared" si="2"/>
        <v>364401</v>
      </c>
    </row>
    <row r="41" spans="2:19" x14ac:dyDescent="0.35">
      <c r="B41" s="2" t="s">
        <v>37</v>
      </c>
      <c r="C41">
        <v>698502</v>
      </c>
      <c r="D41">
        <v>66806</v>
      </c>
      <c r="L41">
        <v>267218</v>
      </c>
      <c r="O41">
        <v>1032526</v>
      </c>
      <c r="Q41">
        <f t="shared" si="0"/>
        <v>765308</v>
      </c>
      <c r="R41">
        <f t="shared" si="1"/>
        <v>267218</v>
      </c>
      <c r="S41">
        <f t="shared" si="2"/>
        <v>0</v>
      </c>
    </row>
    <row r="42" spans="2:19" x14ac:dyDescent="0.35">
      <c r="B42" s="2" t="s">
        <v>38</v>
      </c>
      <c r="H42">
        <v>874589</v>
      </c>
      <c r="O42">
        <v>874589</v>
      </c>
      <c r="Q42">
        <f t="shared" si="0"/>
        <v>0</v>
      </c>
      <c r="R42">
        <f t="shared" si="1"/>
        <v>0</v>
      </c>
      <c r="S42">
        <f t="shared" si="2"/>
        <v>874589</v>
      </c>
    </row>
    <row r="43" spans="2:19" x14ac:dyDescent="0.35">
      <c r="B43" s="2" t="s">
        <v>39</v>
      </c>
      <c r="C43">
        <v>60732</v>
      </c>
      <c r="L43">
        <v>121466</v>
      </c>
      <c r="O43">
        <v>182198</v>
      </c>
      <c r="Q43">
        <f t="shared" si="0"/>
        <v>60732</v>
      </c>
      <c r="R43">
        <f t="shared" si="1"/>
        <v>121466</v>
      </c>
      <c r="S43">
        <f t="shared" si="2"/>
        <v>0</v>
      </c>
    </row>
    <row r="44" spans="2:19" x14ac:dyDescent="0.35">
      <c r="B44" s="2" t="s">
        <v>40</v>
      </c>
      <c r="H44">
        <v>364401</v>
      </c>
      <c r="O44">
        <v>364401</v>
      </c>
      <c r="Q44">
        <f t="shared" si="0"/>
        <v>0</v>
      </c>
      <c r="R44">
        <f t="shared" si="1"/>
        <v>0</v>
      </c>
      <c r="S44">
        <f t="shared" si="2"/>
        <v>364401</v>
      </c>
    </row>
    <row r="45" spans="2:19" x14ac:dyDescent="0.35">
      <c r="B45" s="2" t="s">
        <v>41</v>
      </c>
      <c r="C45">
        <v>60732</v>
      </c>
      <c r="L45">
        <v>121466</v>
      </c>
      <c r="O45">
        <v>182198</v>
      </c>
      <c r="Q45">
        <f t="shared" si="0"/>
        <v>60732</v>
      </c>
      <c r="R45">
        <f t="shared" si="1"/>
        <v>121466</v>
      </c>
      <c r="S45">
        <f t="shared" si="2"/>
        <v>0</v>
      </c>
    </row>
    <row r="46" spans="2:19" x14ac:dyDescent="0.35">
      <c r="B46" s="2" t="s">
        <v>42</v>
      </c>
      <c r="H46">
        <v>364401</v>
      </c>
      <c r="O46">
        <v>364401</v>
      </c>
      <c r="Q46">
        <f t="shared" si="0"/>
        <v>0</v>
      </c>
      <c r="R46">
        <f t="shared" si="1"/>
        <v>0</v>
      </c>
      <c r="S46">
        <f t="shared" si="2"/>
        <v>364401</v>
      </c>
    </row>
    <row r="47" spans="2:19" x14ac:dyDescent="0.35">
      <c r="B47" s="2" t="s">
        <v>43</v>
      </c>
      <c r="C47">
        <v>60732</v>
      </c>
      <c r="L47">
        <v>121466</v>
      </c>
      <c r="O47">
        <v>182198</v>
      </c>
      <c r="Q47">
        <f t="shared" si="0"/>
        <v>60732</v>
      </c>
      <c r="R47">
        <f t="shared" si="1"/>
        <v>121466</v>
      </c>
      <c r="S47">
        <f t="shared" si="2"/>
        <v>0</v>
      </c>
    </row>
    <row r="48" spans="2:19" x14ac:dyDescent="0.35">
      <c r="B48" s="2" t="s">
        <v>44</v>
      </c>
      <c r="H48">
        <v>364401</v>
      </c>
      <c r="O48">
        <v>364401</v>
      </c>
      <c r="Q48">
        <f t="shared" si="0"/>
        <v>0</v>
      </c>
      <c r="R48">
        <f t="shared" si="1"/>
        <v>0</v>
      </c>
      <c r="S48">
        <f t="shared" si="2"/>
        <v>364401</v>
      </c>
    </row>
    <row r="49" spans="2:19" x14ac:dyDescent="0.35">
      <c r="B49" s="2" t="s">
        <v>45</v>
      </c>
      <c r="H49">
        <v>364401</v>
      </c>
      <c r="O49">
        <v>364401</v>
      </c>
      <c r="Q49">
        <f t="shared" si="0"/>
        <v>0</v>
      </c>
      <c r="R49">
        <f t="shared" si="1"/>
        <v>0</v>
      </c>
      <c r="S49">
        <f t="shared" si="2"/>
        <v>364401</v>
      </c>
    </row>
    <row r="50" spans="2:19" x14ac:dyDescent="0.35">
      <c r="B50" s="2" t="s">
        <v>46</v>
      </c>
      <c r="C50">
        <v>60732</v>
      </c>
      <c r="L50">
        <v>121466</v>
      </c>
      <c r="O50">
        <v>182198</v>
      </c>
      <c r="Q50">
        <f t="shared" si="0"/>
        <v>60732</v>
      </c>
      <c r="R50">
        <f t="shared" si="1"/>
        <v>121466</v>
      </c>
      <c r="S50">
        <f t="shared" si="2"/>
        <v>0</v>
      </c>
    </row>
    <row r="51" spans="2:19" x14ac:dyDescent="0.35">
      <c r="B51" s="2" t="s">
        <v>47</v>
      </c>
      <c r="C51">
        <v>60732</v>
      </c>
      <c r="L51">
        <v>121466</v>
      </c>
      <c r="O51">
        <v>182198</v>
      </c>
      <c r="Q51">
        <f t="shared" si="0"/>
        <v>60732</v>
      </c>
      <c r="R51">
        <f t="shared" si="1"/>
        <v>121466</v>
      </c>
      <c r="S51">
        <f t="shared" si="2"/>
        <v>0</v>
      </c>
    </row>
    <row r="52" spans="2:19" x14ac:dyDescent="0.35">
      <c r="B52" s="2" t="s">
        <v>48</v>
      </c>
      <c r="C52">
        <v>60732</v>
      </c>
      <c r="L52">
        <v>121466</v>
      </c>
      <c r="O52">
        <v>182198</v>
      </c>
      <c r="Q52">
        <f t="shared" si="0"/>
        <v>60732</v>
      </c>
      <c r="R52">
        <f t="shared" si="1"/>
        <v>121466</v>
      </c>
      <c r="S52">
        <f t="shared" si="2"/>
        <v>0</v>
      </c>
    </row>
    <row r="53" spans="2:19" x14ac:dyDescent="0.35">
      <c r="B53" s="2" t="s">
        <v>49</v>
      </c>
      <c r="H53">
        <v>364401</v>
      </c>
      <c r="O53">
        <v>364401</v>
      </c>
      <c r="Q53">
        <f t="shared" si="0"/>
        <v>0</v>
      </c>
      <c r="R53">
        <f t="shared" si="1"/>
        <v>0</v>
      </c>
      <c r="S53">
        <f t="shared" si="2"/>
        <v>364401</v>
      </c>
    </row>
    <row r="54" spans="2:19" x14ac:dyDescent="0.35">
      <c r="B54" s="2" t="s">
        <v>50</v>
      </c>
      <c r="C54">
        <v>60732</v>
      </c>
      <c r="H54">
        <v>364401</v>
      </c>
      <c r="L54">
        <v>121466</v>
      </c>
      <c r="O54">
        <v>546599</v>
      </c>
      <c r="Q54">
        <f t="shared" si="0"/>
        <v>60732</v>
      </c>
      <c r="R54">
        <f t="shared" si="1"/>
        <v>121466</v>
      </c>
      <c r="S54">
        <f t="shared" si="2"/>
        <v>364401</v>
      </c>
    </row>
    <row r="55" spans="2:19" x14ac:dyDescent="0.35">
      <c r="B55" s="2" t="s">
        <v>51</v>
      </c>
      <c r="C55">
        <v>60732</v>
      </c>
      <c r="H55">
        <v>364401</v>
      </c>
      <c r="L55">
        <v>121466</v>
      </c>
      <c r="O55">
        <v>546599</v>
      </c>
      <c r="Q55">
        <f t="shared" si="0"/>
        <v>60732</v>
      </c>
      <c r="R55">
        <f t="shared" si="1"/>
        <v>121466</v>
      </c>
      <c r="S55">
        <f t="shared" si="2"/>
        <v>364401</v>
      </c>
    </row>
    <row r="56" spans="2:19" x14ac:dyDescent="0.35">
      <c r="B56" s="2" t="s">
        <v>52</v>
      </c>
      <c r="C56">
        <v>60732</v>
      </c>
      <c r="H56">
        <v>364401</v>
      </c>
      <c r="L56">
        <v>121466</v>
      </c>
      <c r="O56">
        <v>546599</v>
      </c>
      <c r="Q56">
        <f t="shared" si="0"/>
        <v>60732</v>
      </c>
      <c r="R56">
        <f t="shared" si="1"/>
        <v>121466</v>
      </c>
      <c r="S56">
        <f t="shared" si="2"/>
        <v>364401</v>
      </c>
    </row>
    <row r="57" spans="2:19" x14ac:dyDescent="0.35">
      <c r="B57" s="2" t="s">
        <v>54</v>
      </c>
      <c r="C57">
        <v>60732</v>
      </c>
      <c r="O57">
        <v>60732</v>
      </c>
      <c r="Q57">
        <f t="shared" si="0"/>
        <v>60732</v>
      </c>
      <c r="R57">
        <f t="shared" si="1"/>
        <v>0</v>
      </c>
      <c r="S57">
        <f t="shared" si="2"/>
        <v>0</v>
      </c>
    </row>
    <row r="58" spans="2:19" x14ac:dyDescent="0.35">
      <c r="B58" s="2" t="s">
        <v>55</v>
      </c>
      <c r="C58">
        <v>60732</v>
      </c>
      <c r="O58">
        <v>60732</v>
      </c>
      <c r="Q58">
        <f t="shared" si="0"/>
        <v>60732</v>
      </c>
      <c r="R58">
        <f t="shared" si="1"/>
        <v>0</v>
      </c>
      <c r="S58">
        <f t="shared" si="2"/>
        <v>0</v>
      </c>
    </row>
    <row r="59" spans="2:19" x14ac:dyDescent="0.35">
      <c r="B59" s="2" t="s">
        <v>56</v>
      </c>
      <c r="C59">
        <v>115398</v>
      </c>
      <c r="L59">
        <v>121466</v>
      </c>
      <c r="O59">
        <v>236864</v>
      </c>
      <c r="Q59">
        <f t="shared" si="0"/>
        <v>115398</v>
      </c>
      <c r="R59">
        <f t="shared" si="1"/>
        <v>121466</v>
      </c>
      <c r="S59">
        <f t="shared" si="2"/>
        <v>0</v>
      </c>
    </row>
    <row r="60" spans="2:19" x14ac:dyDescent="0.35">
      <c r="B60" s="2" t="s">
        <v>57</v>
      </c>
      <c r="C60">
        <v>60732</v>
      </c>
      <c r="O60">
        <v>60732</v>
      </c>
      <c r="Q60">
        <f t="shared" si="0"/>
        <v>60732</v>
      </c>
      <c r="R60">
        <f t="shared" si="1"/>
        <v>0</v>
      </c>
      <c r="S60">
        <f t="shared" si="2"/>
        <v>0</v>
      </c>
    </row>
    <row r="61" spans="2:19" x14ac:dyDescent="0.35">
      <c r="B61" s="2" t="s">
        <v>58</v>
      </c>
      <c r="C61">
        <v>60732</v>
      </c>
      <c r="O61">
        <v>60732</v>
      </c>
      <c r="Q61">
        <f t="shared" si="0"/>
        <v>60732</v>
      </c>
      <c r="R61">
        <f t="shared" si="1"/>
        <v>0</v>
      </c>
      <c r="S61">
        <f t="shared" si="2"/>
        <v>0</v>
      </c>
    </row>
    <row r="62" spans="2:19" x14ac:dyDescent="0.35">
      <c r="B62" s="2" t="s">
        <v>59</v>
      </c>
      <c r="C62">
        <v>60732</v>
      </c>
      <c r="O62">
        <v>60732</v>
      </c>
      <c r="Q62">
        <f t="shared" si="0"/>
        <v>60732</v>
      </c>
      <c r="R62">
        <f t="shared" si="1"/>
        <v>0</v>
      </c>
      <c r="S62">
        <f t="shared" si="2"/>
        <v>0</v>
      </c>
    </row>
    <row r="63" spans="2:19" x14ac:dyDescent="0.35">
      <c r="B63" s="2" t="s">
        <v>60</v>
      </c>
      <c r="C63">
        <v>60732</v>
      </c>
      <c r="O63">
        <v>60732</v>
      </c>
      <c r="Q63">
        <f t="shared" si="0"/>
        <v>60732</v>
      </c>
      <c r="R63">
        <f t="shared" si="1"/>
        <v>0</v>
      </c>
      <c r="S63">
        <f t="shared" si="2"/>
        <v>0</v>
      </c>
    </row>
    <row r="64" spans="2:19" x14ac:dyDescent="0.35">
      <c r="B64" s="2" t="s">
        <v>61</v>
      </c>
      <c r="H64">
        <v>364401</v>
      </c>
      <c r="O64">
        <v>364401</v>
      </c>
      <c r="Q64">
        <f t="shared" si="0"/>
        <v>0</v>
      </c>
      <c r="R64">
        <f t="shared" si="1"/>
        <v>0</v>
      </c>
      <c r="S64">
        <f t="shared" si="2"/>
        <v>364401</v>
      </c>
    </row>
    <row r="65" spans="2:19" x14ac:dyDescent="0.35">
      <c r="B65" s="2" t="s">
        <v>62</v>
      </c>
      <c r="C65">
        <v>60732</v>
      </c>
      <c r="H65">
        <v>364401</v>
      </c>
      <c r="L65">
        <v>121466</v>
      </c>
      <c r="O65">
        <v>546599</v>
      </c>
      <c r="Q65">
        <f t="shared" si="0"/>
        <v>60732</v>
      </c>
      <c r="R65">
        <f t="shared" si="1"/>
        <v>121466</v>
      </c>
      <c r="S65">
        <f t="shared" si="2"/>
        <v>364401</v>
      </c>
    </row>
    <row r="66" spans="2:19" x14ac:dyDescent="0.35">
      <c r="B66" s="2" t="s">
        <v>63</v>
      </c>
      <c r="C66">
        <v>106287</v>
      </c>
      <c r="L66">
        <v>121466</v>
      </c>
      <c r="O66">
        <v>227753</v>
      </c>
      <c r="Q66">
        <f t="shared" si="0"/>
        <v>106287</v>
      </c>
      <c r="R66">
        <f t="shared" si="1"/>
        <v>121466</v>
      </c>
      <c r="S66">
        <f t="shared" si="2"/>
        <v>0</v>
      </c>
    </row>
    <row r="67" spans="2:19" x14ac:dyDescent="0.35">
      <c r="B67" s="2" t="s">
        <v>64</v>
      </c>
      <c r="H67">
        <v>364401</v>
      </c>
      <c r="O67">
        <v>364401</v>
      </c>
      <c r="Q67">
        <f t="shared" si="0"/>
        <v>0</v>
      </c>
      <c r="R67">
        <f t="shared" si="1"/>
        <v>0</v>
      </c>
      <c r="S67">
        <f t="shared" si="2"/>
        <v>364401</v>
      </c>
    </row>
    <row r="68" spans="2:19" x14ac:dyDescent="0.35">
      <c r="B68" s="2" t="s">
        <v>65</v>
      </c>
      <c r="C68">
        <v>60732</v>
      </c>
      <c r="O68">
        <v>60732</v>
      </c>
      <c r="Q68">
        <f t="shared" si="0"/>
        <v>60732</v>
      </c>
      <c r="R68">
        <f t="shared" si="1"/>
        <v>0</v>
      </c>
      <c r="S68">
        <f t="shared" si="2"/>
        <v>0</v>
      </c>
    </row>
    <row r="69" spans="2:19" x14ac:dyDescent="0.35">
      <c r="B69" s="2" t="s">
        <v>66</v>
      </c>
      <c r="C69">
        <v>60732</v>
      </c>
      <c r="O69">
        <v>60732</v>
      </c>
      <c r="Q69">
        <f t="shared" si="0"/>
        <v>60732</v>
      </c>
      <c r="R69">
        <f t="shared" si="1"/>
        <v>0</v>
      </c>
      <c r="S69">
        <f t="shared" si="2"/>
        <v>0</v>
      </c>
    </row>
    <row r="70" spans="2:19" x14ac:dyDescent="0.35">
      <c r="B70" s="2" t="s">
        <v>67</v>
      </c>
      <c r="C70">
        <v>60732</v>
      </c>
      <c r="L70">
        <v>121466</v>
      </c>
      <c r="O70">
        <v>182198</v>
      </c>
      <c r="Q70">
        <f t="shared" ref="Q70:Q133" si="3">SUM(C70:G70)</f>
        <v>60732</v>
      </c>
      <c r="R70">
        <f t="shared" ref="R70:R133" si="4">SUM(L70:N70)</f>
        <v>121466</v>
      </c>
      <c r="S70">
        <f t="shared" ref="S70:S133" si="5">SUM(H70:K70)</f>
        <v>0</v>
      </c>
    </row>
    <row r="71" spans="2:19" x14ac:dyDescent="0.35">
      <c r="B71" s="2" t="s">
        <v>68</v>
      </c>
      <c r="H71">
        <v>364401</v>
      </c>
      <c r="O71">
        <v>364401</v>
      </c>
      <c r="Q71">
        <f t="shared" si="3"/>
        <v>0</v>
      </c>
      <c r="R71">
        <f t="shared" si="4"/>
        <v>0</v>
      </c>
      <c r="S71">
        <f t="shared" si="5"/>
        <v>364401</v>
      </c>
    </row>
    <row r="72" spans="2:19" x14ac:dyDescent="0.35">
      <c r="B72" s="2" t="s">
        <v>69</v>
      </c>
      <c r="C72">
        <v>97176</v>
      </c>
      <c r="L72">
        <v>121466</v>
      </c>
      <c r="O72">
        <v>218642</v>
      </c>
      <c r="Q72">
        <f t="shared" si="3"/>
        <v>97176</v>
      </c>
      <c r="R72">
        <f t="shared" si="4"/>
        <v>121466</v>
      </c>
      <c r="S72">
        <f t="shared" si="5"/>
        <v>0</v>
      </c>
    </row>
    <row r="73" spans="2:19" x14ac:dyDescent="0.35">
      <c r="B73" s="2" t="s">
        <v>70</v>
      </c>
      <c r="H73">
        <v>364401</v>
      </c>
      <c r="O73">
        <v>364401</v>
      </c>
      <c r="Q73">
        <f t="shared" si="3"/>
        <v>0</v>
      </c>
      <c r="R73">
        <f t="shared" si="4"/>
        <v>0</v>
      </c>
      <c r="S73">
        <f t="shared" si="5"/>
        <v>364401</v>
      </c>
    </row>
    <row r="74" spans="2:19" x14ac:dyDescent="0.35">
      <c r="B74" s="2" t="s">
        <v>71</v>
      </c>
      <c r="C74">
        <v>60732</v>
      </c>
      <c r="H74">
        <v>364401</v>
      </c>
      <c r="L74">
        <v>121466</v>
      </c>
      <c r="O74">
        <v>546599</v>
      </c>
      <c r="Q74">
        <f t="shared" si="3"/>
        <v>60732</v>
      </c>
      <c r="R74">
        <f t="shared" si="4"/>
        <v>121466</v>
      </c>
      <c r="S74">
        <f t="shared" si="5"/>
        <v>364401</v>
      </c>
    </row>
    <row r="75" spans="2:19" x14ac:dyDescent="0.35">
      <c r="B75" s="2" t="s">
        <v>72</v>
      </c>
      <c r="C75">
        <v>60732</v>
      </c>
      <c r="H75">
        <v>364401</v>
      </c>
      <c r="L75">
        <v>121466</v>
      </c>
      <c r="O75">
        <v>546599</v>
      </c>
      <c r="Q75">
        <f t="shared" si="3"/>
        <v>60732</v>
      </c>
      <c r="R75">
        <f t="shared" si="4"/>
        <v>121466</v>
      </c>
      <c r="S75">
        <f t="shared" si="5"/>
        <v>364401</v>
      </c>
    </row>
    <row r="76" spans="2:19" x14ac:dyDescent="0.35">
      <c r="B76" s="2" t="s">
        <v>73</v>
      </c>
      <c r="C76">
        <v>112361</v>
      </c>
      <c r="L76">
        <v>121466</v>
      </c>
      <c r="O76">
        <v>233827</v>
      </c>
      <c r="Q76">
        <f t="shared" si="3"/>
        <v>112361</v>
      </c>
      <c r="R76">
        <f t="shared" si="4"/>
        <v>121466</v>
      </c>
      <c r="S76">
        <f t="shared" si="5"/>
        <v>0</v>
      </c>
    </row>
    <row r="77" spans="2:19" x14ac:dyDescent="0.35">
      <c r="B77" s="2" t="s">
        <v>74</v>
      </c>
      <c r="H77">
        <v>364401</v>
      </c>
      <c r="I77">
        <v>364401</v>
      </c>
      <c r="O77">
        <v>728802</v>
      </c>
      <c r="Q77">
        <f t="shared" si="3"/>
        <v>0</v>
      </c>
      <c r="R77">
        <f t="shared" si="4"/>
        <v>0</v>
      </c>
      <c r="S77">
        <f t="shared" si="5"/>
        <v>728802</v>
      </c>
    </row>
    <row r="78" spans="2:19" x14ac:dyDescent="0.35">
      <c r="B78" s="2" t="s">
        <v>75</v>
      </c>
      <c r="C78">
        <v>60732</v>
      </c>
      <c r="O78">
        <v>60732</v>
      </c>
      <c r="Q78">
        <f t="shared" si="3"/>
        <v>60732</v>
      </c>
      <c r="R78">
        <f t="shared" si="4"/>
        <v>0</v>
      </c>
      <c r="S78">
        <f t="shared" si="5"/>
        <v>0</v>
      </c>
    </row>
    <row r="79" spans="2:19" x14ac:dyDescent="0.35">
      <c r="B79" s="2" t="s">
        <v>76</v>
      </c>
      <c r="C79">
        <v>60732</v>
      </c>
      <c r="L79">
        <v>121466</v>
      </c>
      <c r="O79">
        <v>182198</v>
      </c>
      <c r="Q79">
        <f t="shared" si="3"/>
        <v>60732</v>
      </c>
      <c r="R79">
        <f t="shared" si="4"/>
        <v>121466</v>
      </c>
      <c r="S79">
        <f t="shared" si="5"/>
        <v>0</v>
      </c>
    </row>
    <row r="80" spans="2:19" x14ac:dyDescent="0.35">
      <c r="B80" s="2" t="s">
        <v>77</v>
      </c>
      <c r="H80">
        <v>364401</v>
      </c>
      <c r="O80">
        <v>364401</v>
      </c>
      <c r="Q80">
        <f t="shared" si="3"/>
        <v>0</v>
      </c>
      <c r="R80">
        <f t="shared" si="4"/>
        <v>0</v>
      </c>
      <c r="S80">
        <f t="shared" si="5"/>
        <v>364401</v>
      </c>
    </row>
    <row r="81" spans="2:19" x14ac:dyDescent="0.35">
      <c r="B81" s="2" t="s">
        <v>78</v>
      </c>
      <c r="C81">
        <v>60732</v>
      </c>
      <c r="O81">
        <v>60732</v>
      </c>
      <c r="Q81">
        <f t="shared" si="3"/>
        <v>60732</v>
      </c>
      <c r="R81">
        <f t="shared" si="4"/>
        <v>0</v>
      </c>
      <c r="S81">
        <f t="shared" si="5"/>
        <v>0</v>
      </c>
    </row>
    <row r="82" spans="2:19" x14ac:dyDescent="0.35">
      <c r="B82" s="2" t="s">
        <v>79</v>
      </c>
      <c r="C82">
        <v>60732</v>
      </c>
      <c r="L82">
        <v>121466</v>
      </c>
      <c r="O82">
        <v>182198</v>
      </c>
      <c r="Q82">
        <f t="shared" si="3"/>
        <v>60732</v>
      </c>
      <c r="R82">
        <f t="shared" si="4"/>
        <v>121466</v>
      </c>
      <c r="S82">
        <f t="shared" si="5"/>
        <v>0</v>
      </c>
    </row>
    <row r="83" spans="2:19" x14ac:dyDescent="0.35">
      <c r="B83" s="2" t="s">
        <v>80</v>
      </c>
      <c r="H83">
        <v>364401</v>
      </c>
      <c r="O83">
        <v>364401</v>
      </c>
      <c r="Q83">
        <f t="shared" si="3"/>
        <v>0</v>
      </c>
      <c r="R83">
        <f t="shared" si="4"/>
        <v>0</v>
      </c>
      <c r="S83">
        <f t="shared" si="5"/>
        <v>364401</v>
      </c>
    </row>
    <row r="84" spans="2:19" x14ac:dyDescent="0.35">
      <c r="B84" s="2" t="s">
        <v>81</v>
      </c>
      <c r="C84">
        <v>60732</v>
      </c>
      <c r="H84">
        <v>364401</v>
      </c>
      <c r="L84">
        <v>121466</v>
      </c>
      <c r="O84">
        <v>546599</v>
      </c>
      <c r="Q84">
        <f t="shared" si="3"/>
        <v>60732</v>
      </c>
      <c r="R84">
        <f t="shared" si="4"/>
        <v>121466</v>
      </c>
      <c r="S84">
        <f t="shared" si="5"/>
        <v>364401</v>
      </c>
    </row>
    <row r="85" spans="2:19" x14ac:dyDescent="0.35">
      <c r="B85" s="2" t="s">
        <v>82</v>
      </c>
      <c r="C85">
        <v>60732</v>
      </c>
      <c r="L85">
        <v>121466</v>
      </c>
      <c r="O85">
        <v>182198</v>
      </c>
      <c r="Q85">
        <f t="shared" si="3"/>
        <v>60732</v>
      </c>
      <c r="R85">
        <f t="shared" si="4"/>
        <v>121466</v>
      </c>
      <c r="S85">
        <f t="shared" si="5"/>
        <v>0</v>
      </c>
    </row>
    <row r="86" spans="2:19" x14ac:dyDescent="0.35">
      <c r="B86" s="2" t="s">
        <v>83</v>
      </c>
      <c r="H86">
        <v>364401</v>
      </c>
      <c r="O86">
        <v>364401</v>
      </c>
      <c r="Q86">
        <f t="shared" si="3"/>
        <v>0</v>
      </c>
      <c r="R86">
        <f t="shared" si="4"/>
        <v>0</v>
      </c>
      <c r="S86">
        <f t="shared" si="5"/>
        <v>364401</v>
      </c>
    </row>
    <row r="87" spans="2:19" x14ac:dyDescent="0.35">
      <c r="B87" s="2" t="s">
        <v>84</v>
      </c>
      <c r="C87">
        <v>60732</v>
      </c>
      <c r="O87">
        <v>60732</v>
      </c>
      <c r="Q87">
        <f t="shared" si="3"/>
        <v>60732</v>
      </c>
      <c r="R87">
        <f t="shared" si="4"/>
        <v>0</v>
      </c>
      <c r="S87">
        <f t="shared" si="5"/>
        <v>0</v>
      </c>
    </row>
    <row r="88" spans="2:19" x14ac:dyDescent="0.35">
      <c r="B88" s="2" t="s">
        <v>85</v>
      </c>
      <c r="C88">
        <v>60732</v>
      </c>
      <c r="H88">
        <v>364401</v>
      </c>
      <c r="L88">
        <v>121466</v>
      </c>
      <c r="O88">
        <v>546599</v>
      </c>
      <c r="Q88">
        <f t="shared" si="3"/>
        <v>60732</v>
      </c>
      <c r="R88">
        <f t="shared" si="4"/>
        <v>121466</v>
      </c>
      <c r="S88">
        <f t="shared" si="5"/>
        <v>364401</v>
      </c>
    </row>
    <row r="89" spans="2:19" x14ac:dyDescent="0.35">
      <c r="B89" s="2" t="s">
        <v>86</v>
      </c>
      <c r="C89">
        <v>60732</v>
      </c>
      <c r="L89">
        <v>121466</v>
      </c>
      <c r="O89">
        <v>182198</v>
      </c>
      <c r="Q89">
        <f t="shared" si="3"/>
        <v>60732</v>
      </c>
      <c r="R89">
        <f t="shared" si="4"/>
        <v>121466</v>
      </c>
      <c r="S89">
        <f t="shared" si="5"/>
        <v>0</v>
      </c>
    </row>
    <row r="90" spans="2:19" x14ac:dyDescent="0.35">
      <c r="B90" s="2" t="s">
        <v>87</v>
      </c>
      <c r="C90">
        <v>60732</v>
      </c>
      <c r="L90">
        <v>121466</v>
      </c>
      <c r="O90">
        <v>182198</v>
      </c>
      <c r="Q90">
        <f t="shared" si="3"/>
        <v>60732</v>
      </c>
      <c r="R90">
        <f t="shared" si="4"/>
        <v>121466</v>
      </c>
      <c r="S90">
        <f t="shared" si="5"/>
        <v>0</v>
      </c>
    </row>
    <row r="91" spans="2:19" x14ac:dyDescent="0.35">
      <c r="B91" s="2" t="s">
        <v>88</v>
      </c>
      <c r="C91">
        <v>60732</v>
      </c>
      <c r="L91">
        <v>121466</v>
      </c>
      <c r="O91">
        <v>182198</v>
      </c>
      <c r="Q91">
        <f t="shared" si="3"/>
        <v>60732</v>
      </c>
      <c r="R91">
        <f t="shared" si="4"/>
        <v>121466</v>
      </c>
      <c r="S91">
        <f t="shared" si="5"/>
        <v>0</v>
      </c>
    </row>
    <row r="92" spans="2:19" x14ac:dyDescent="0.35">
      <c r="B92" s="2" t="s">
        <v>89</v>
      </c>
      <c r="C92">
        <v>324951</v>
      </c>
      <c r="L92">
        <v>157904</v>
      </c>
      <c r="O92">
        <v>482855</v>
      </c>
      <c r="Q92">
        <f t="shared" si="3"/>
        <v>324951</v>
      </c>
      <c r="R92">
        <f t="shared" si="4"/>
        <v>157904</v>
      </c>
      <c r="S92">
        <f t="shared" si="5"/>
        <v>0</v>
      </c>
    </row>
    <row r="93" spans="2:19" x14ac:dyDescent="0.35">
      <c r="B93" s="2" t="s">
        <v>90</v>
      </c>
      <c r="H93">
        <v>856368</v>
      </c>
      <c r="I93">
        <v>364401</v>
      </c>
      <c r="J93">
        <v>364401</v>
      </c>
      <c r="O93">
        <v>1585170</v>
      </c>
      <c r="Q93">
        <f t="shared" si="3"/>
        <v>0</v>
      </c>
      <c r="R93">
        <f t="shared" si="4"/>
        <v>0</v>
      </c>
      <c r="S93">
        <f t="shared" si="5"/>
        <v>1585170</v>
      </c>
    </row>
    <row r="94" spans="2:19" x14ac:dyDescent="0.35">
      <c r="B94" s="2" t="s">
        <v>91</v>
      </c>
      <c r="C94">
        <v>179175</v>
      </c>
      <c r="L94">
        <v>121466</v>
      </c>
      <c r="O94">
        <v>300641</v>
      </c>
      <c r="Q94">
        <f t="shared" si="3"/>
        <v>179175</v>
      </c>
      <c r="R94">
        <f t="shared" si="4"/>
        <v>121466</v>
      </c>
      <c r="S94">
        <f t="shared" si="5"/>
        <v>0</v>
      </c>
    </row>
    <row r="95" spans="2:19" x14ac:dyDescent="0.35">
      <c r="B95" s="2" t="s">
        <v>92</v>
      </c>
      <c r="H95">
        <v>364401</v>
      </c>
      <c r="O95">
        <v>364401</v>
      </c>
      <c r="Q95">
        <f t="shared" si="3"/>
        <v>0</v>
      </c>
      <c r="R95">
        <f t="shared" si="4"/>
        <v>0</v>
      </c>
      <c r="S95">
        <f t="shared" si="5"/>
        <v>364401</v>
      </c>
    </row>
    <row r="96" spans="2:19" x14ac:dyDescent="0.35">
      <c r="B96" s="2" t="s">
        <v>93</v>
      </c>
      <c r="C96">
        <v>60732</v>
      </c>
      <c r="O96">
        <v>60732</v>
      </c>
      <c r="Q96">
        <f t="shared" si="3"/>
        <v>60732</v>
      </c>
      <c r="R96">
        <f t="shared" si="4"/>
        <v>0</v>
      </c>
      <c r="S96">
        <f t="shared" si="5"/>
        <v>0</v>
      </c>
    </row>
    <row r="97" spans="2:19" x14ac:dyDescent="0.35">
      <c r="B97" s="2" t="s">
        <v>94</v>
      </c>
      <c r="C97">
        <v>60732</v>
      </c>
      <c r="L97">
        <v>121466</v>
      </c>
      <c r="O97">
        <v>182198</v>
      </c>
      <c r="Q97">
        <f t="shared" si="3"/>
        <v>60732</v>
      </c>
      <c r="R97">
        <f t="shared" si="4"/>
        <v>121466</v>
      </c>
      <c r="S97">
        <f t="shared" si="5"/>
        <v>0</v>
      </c>
    </row>
    <row r="98" spans="2:19" x14ac:dyDescent="0.35">
      <c r="B98" s="2" t="s">
        <v>95</v>
      </c>
      <c r="C98">
        <v>60732</v>
      </c>
      <c r="L98">
        <v>121466</v>
      </c>
      <c r="O98">
        <v>182198</v>
      </c>
      <c r="Q98">
        <f t="shared" si="3"/>
        <v>60732</v>
      </c>
      <c r="R98">
        <f t="shared" si="4"/>
        <v>121466</v>
      </c>
      <c r="S98">
        <f t="shared" si="5"/>
        <v>0</v>
      </c>
    </row>
    <row r="99" spans="2:19" x14ac:dyDescent="0.35">
      <c r="B99" s="2" t="s">
        <v>96</v>
      </c>
      <c r="C99">
        <v>60732</v>
      </c>
      <c r="L99">
        <v>121466</v>
      </c>
      <c r="O99">
        <v>182198</v>
      </c>
      <c r="Q99">
        <f t="shared" si="3"/>
        <v>60732</v>
      </c>
      <c r="R99">
        <f t="shared" si="4"/>
        <v>121466</v>
      </c>
      <c r="S99">
        <f t="shared" si="5"/>
        <v>0</v>
      </c>
    </row>
    <row r="100" spans="2:19" x14ac:dyDescent="0.35">
      <c r="B100" s="2" t="s">
        <v>97</v>
      </c>
      <c r="C100">
        <v>60732</v>
      </c>
      <c r="L100">
        <v>121466</v>
      </c>
      <c r="O100">
        <v>182198</v>
      </c>
      <c r="Q100">
        <f t="shared" si="3"/>
        <v>60732</v>
      </c>
      <c r="R100">
        <f t="shared" si="4"/>
        <v>121466</v>
      </c>
      <c r="S100">
        <f t="shared" si="5"/>
        <v>0</v>
      </c>
    </row>
    <row r="101" spans="2:19" x14ac:dyDescent="0.35">
      <c r="B101" s="2" t="s">
        <v>98</v>
      </c>
      <c r="C101">
        <v>60732</v>
      </c>
      <c r="O101">
        <v>60732</v>
      </c>
      <c r="Q101">
        <f t="shared" si="3"/>
        <v>60732</v>
      </c>
      <c r="R101">
        <f t="shared" si="4"/>
        <v>0</v>
      </c>
      <c r="S101">
        <f t="shared" si="5"/>
        <v>0</v>
      </c>
    </row>
    <row r="102" spans="2:19" x14ac:dyDescent="0.35">
      <c r="B102" s="2" t="s">
        <v>99</v>
      </c>
      <c r="C102">
        <v>81991</v>
      </c>
      <c r="L102">
        <v>121466</v>
      </c>
      <c r="O102">
        <v>203457</v>
      </c>
      <c r="Q102">
        <f t="shared" si="3"/>
        <v>81991</v>
      </c>
      <c r="R102">
        <f t="shared" si="4"/>
        <v>121466</v>
      </c>
      <c r="S102">
        <f t="shared" si="5"/>
        <v>0</v>
      </c>
    </row>
    <row r="103" spans="2:19" x14ac:dyDescent="0.35">
      <c r="B103" s="2" t="s">
        <v>100</v>
      </c>
      <c r="C103">
        <v>85028</v>
      </c>
      <c r="L103">
        <v>121466</v>
      </c>
      <c r="O103">
        <v>206494</v>
      </c>
      <c r="Q103">
        <f t="shared" si="3"/>
        <v>85028</v>
      </c>
      <c r="R103">
        <f t="shared" si="4"/>
        <v>121466</v>
      </c>
      <c r="S103">
        <f t="shared" si="5"/>
        <v>0</v>
      </c>
    </row>
    <row r="104" spans="2:19" x14ac:dyDescent="0.35">
      <c r="B104" s="2" t="s">
        <v>101</v>
      </c>
      <c r="H104">
        <v>364401</v>
      </c>
      <c r="O104">
        <v>364401</v>
      </c>
      <c r="Q104">
        <f t="shared" si="3"/>
        <v>0</v>
      </c>
      <c r="R104">
        <f t="shared" si="4"/>
        <v>0</v>
      </c>
      <c r="S104">
        <f t="shared" si="5"/>
        <v>364401</v>
      </c>
    </row>
    <row r="105" spans="2:19" x14ac:dyDescent="0.35">
      <c r="B105" s="2" t="s">
        <v>102</v>
      </c>
      <c r="C105">
        <v>151842</v>
      </c>
      <c r="L105">
        <v>121466</v>
      </c>
      <c r="O105">
        <v>273308</v>
      </c>
      <c r="Q105">
        <f t="shared" si="3"/>
        <v>151842</v>
      </c>
      <c r="R105">
        <f t="shared" si="4"/>
        <v>121466</v>
      </c>
      <c r="S105">
        <f t="shared" si="5"/>
        <v>0</v>
      </c>
    </row>
    <row r="106" spans="2:19" x14ac:dyDescent="0.35">
      <c r="B106" s="2" t="s">
        <v>103</v>
      </c>
      <c r="H106">
        <v>364401</v>
      </c>
      <c r="O106">
        <v>364401</v>
      </c>
      <c r="Q106">
        <f t="shared" si="3"/>
        <v>0</v>
      </c>
      <c r="R106">
        <f t="shared" si="4"/>
        <v>0</v>
      </c>
      <c r="S106">
        <f t="shared" si="5"/>
        <v>364401</v>
      </c>
    </row>
    <row r="107" spans="2:19" x14ac:dyDescent="0.35">
      <c r="B107" s="2" t="s">
        <v>104</v>
      </c>
      <c r="C107">
        <v>91102</v>
      </c>
      <c r="L107">
        <v>121466</v>
      </c>
      <c r="O107">
        <v>212568</v>
      </c>
      <c r="Q107">
        <f t="shared" si="3"/>
        <v>91102</v>
      </c>
      <c r="R107">
        <f t="shared" si="4"/>
        <v>121466</v>
      </c>
      <c r="S107">
        <f t="shared" si="5"/>
        <v>0</v>
      </c>
    </row>
    <row r="108" spans="2:19" x14ac:dyDescent="0.35">
      <c r="B108" s="2" t="s">
        <v>105</v>
      </c>
      <c r="C108">
        <v>60732</v>
      </c>
      <c r="L108">
        <v>121466</v>
      </c>
      <c r="O108">
        <v>182198</v>
      </c>
      <c r="Q108">
        <f t="shared" si="3"/>
        <v>60732</v>
      </c>
      <c r="R108">
        <f t="shared" si="4"/>
        <v>121466</v>
      </c>
      <c r="S108">
        <f t="shared" si="5"/>
        <v>0</v>
      </c>
    </row>
    <row r="109" spans="2:19" x14ac:dyDescent="0.35">
      <c r="B109" s="2" t="s">
        <v>106</v>
      </c>
      <c r="C109">
        <v>60732</v>
      </c>
      <c r="L109">
        <v>121466</v>
      </c>
      <c r="O109">
        <v>182198</v>
      </c>
      <c r="Q109">
        <f t="shared" si="3"/>
        <v>60732</v>
      </c>
      <c r="R109">
        <f t="shared" si="4"/>
        <v>121466</v>
      </c>
      <c r="S109">
        <f t="shared" si="5"/>
        <v>0</v>
      </c>
    </row>
    <row r="110" spans="2:19" x14ac:dyDescent="0.35">
      <c r="B110" s="2" t="s">
        <v>107</v>
      </c>
      <c r="C110">
        <v>69843</v>
      </c>
      <c r="L110">
        <v>121466</v>
      </c>
      <c r="O110">
        <v>191309</v>
      </c>
      <c r="Q110">
        <f t="shared" si="3"/>
        <v>69843</v>
      </c>
      <c r="R110">
        <f t="shared" si="4"/>
        <v>121466</v>
      </c>
      <c r="S110">
        <f t="shared" si="5"/>
        <v>0</v>
      </c>
    </row>
    <row r="111" spans="2:19" x14ac:dyDescent="0.35">
      <c r="B111" s="2" t="s">
        <v>108</v>
      </c>
      <c r="H111">
        <v>364401</v>
      </c>
      <c r="O111">
        <v>364401</v>
      </c>
      <c r="Q111">
        <f t="shared" si="3"/>
        <v>0</v>
      </c>
      <c r="R111">
        <f t="shared" si="4"/>
        <v>0</v>
      </c>
      <c r="S111">
        <f t="shared" si="5"/>
        <v>364401</v>
      </c>
    </row>
    <row r="112" spans="2:19" x14ac:dyDescent="0.35">
      <c r="B112" s="2" t="s">
        <v>109</v>
      </c>
      <c r="C112">
        <v>485912</v>
      </c>
      <c r="L112">
        <v>206488</v>
      </c>
      <c r="O112">
        <v>692400</v>
      </c>
      <c r="Q112">
        <f t="shared" si="3"/>
        <v>485912</v>
      </c>
      <c r="R112">
        <f t="shared" si="4"/>
        <v>206488</v>
      </c>
      <c r="S112">
        <f t="shared" si="5"/>
        <v>0</v>
      </c>
    </row>
    <row r="113" spans="2:19" x14ac:dyDescent="0.35">
      <c r="B113" s="2" t="s">
        <v>110</v>
      </c>
      <c r="H113">
        <v>819926</v>
      </c>
      <c r="I113">
        <v>364401</v>
      </c>
      <c r="O113">
        <v>1184327</v>
      </c>
      <c r="Q113">
        <f t="shared" si="3"/>
        <v>0</v>
      </c>
      <c r="R113">
        <f t="shared" si="4"/>
        <v>0</v>
      </c>
      <c r="S113">
        <f t="shared" si="5"/>
        <v>1184327</v>
      </c>
    </row>
    <row r="114" spans="2:19" x14ac:dyDescent="0.35">
      <c r="B114" s="2" t="s">
        <v>111</v>
      </c>
      <c r="C114">
        <v>60732</v>
      </c>
      <c r="L114">
        <v>121466</v>
      </c>
      <c r="O114">
        <v>182198</v>
      </c>
      <c r="Q114">
        <f t="shared" si="3"/>
        <v>60732</v>
      </c>
      <c r="R114">
        <f t="shared" si="4"/>
        <v>121466</v>
      </c>
      <c r="S114">
        <f t="shared" si="5"/>
        <v>0</v>
      </c>
    </row>
    <row r="115" spans="2:19" x14ac:dyDescent="0.35">
      <c r="B115" s="2" t="s">
        <v>112</v>
      </c>
      <c r="H115">
        <v>364401</v>
      </c>
      <c r="O115">
        <v>364401</v>
      </c>
      <c r="Q115">
        <f t="shared" si="3"/>
        <v>0</v>
      </c>
      <c r="R115">
        <f t="shared" si="4"/>
        <v>0</v>
      </c>
      <c r="S115">
        <f t="shared" si="5"/>
        <v>364401</v>
      </c>
    </row>
    <row r="116" spans="2:19" x14ac:dyDescent="0.35">
      <c r="B116" s="2" t="s">
        <v>113</v>
      </c>
      <c r="C116">
        <v>60732</v>
      </c>
      <c r="O116">
        <v>60732</v>
      </c>
      <c r="Q116">
        <f t="shared" si="3"/>
        <v>60732</v>
      </c>
      <c r="R116">
        <f t="shared" si="4"/>
        <v>0</v>
      </c>
      <c r="S116">
        <f t="shared" si="5"/>
        <v>0</v>
      </c>
    </row>
    <row r="117" spans="2:19" x14ac:dyDescent="0.35">
      <c r="B117" s="2" t="s">
        <v>114</v>
      </c>
      <c r="C117">
        <v>60732</v>
      </c>
      <c r="O117">
        <v>60732</v>
      </c>
      <c r="Q117">
        <f t="shared" si="3"/>
        <v>60732</v>
      </c>
      <c r="R117">
        <f t="shared" si="4"/>
        <v>0</v>
      </c>
      <c r="S117">
        <f t="shared" si="5"/>
        <v>0</v>
      </c>
    </row>
    <row r="118" spans="2:19" x14ac:dyDescent="0.35">
      <c r="B118" s="2" t="s">
        <v>115</v>
      </c>
      <c r="C118">
        <v>81991</v>
      </c>
      <c r="L118">
        <v>121466</v>
      </c>
      <c r="O118">
        <v>203457</v>
      </c>
      <c r="Q118">
        <f t="shared" si="3"/>
        <v>81991</v>
      </c>
      <c r="R118">
        <f t="shared" si="4"/>
        <v>121466</v>
      </c>
      <c r="S118">
        <f t="shared" si="5"/>
        <v>0</v>
      </c>
    </row>
    <row r="119" spans="2:19" x14ac:dyDescent="0.35">
      <c r="B119" s="2" t="s">
        <v>116</v>
      </c>
      <c r="H119">
        <v>364401</v>
      </c>
      <c r="O119">
        <v>364401</v>
      </c>
      <c r="Q119">
        <f t="shared" si="3"/>
        <v>0</v>
      </c>
      <c r="R119">
        <f t="shared" si="4"/>
        <v>0</v>
      </c>
      <c r="S119">
        <f t="shared" si="5"/>
        <v>364401</v>
      </c>
    </row>
    <row r="120" spans="2:19" x14ac:dyDescent="0.35">
      <c r="B120" s="2" t="s">
        <v>117</v>
      </c>
      <c r="C120">
        <v>60732</v>
      </c>
      <c r="O120">
        <v>60732</v>
      </c>
      <c r="Q120">
        <f t="shared" si="3"/>
        <v>60732</v>
      </c>
      <c r="R120">
        <f t="shared" si="4"/>
        <v>0</v>
      </c>
      <c r="S120">
        <f t="shared" si="5"/>
        <v>0</v>
      </c>
    </row>
    <row r="121" spans="2:19" x14ac:dyDescent="0.35">
      <c r="B121" s="2" t="s">
        <v>118</v>
      </c>
      <c r="C121">
        <v>97176</v>
      </c>
      <c r="L121">
        <v>121466</v>
      </c>
      <c r="O121">
        <v>218642</v>
      </c>
      <c r="Q121">
        <f t="shared" si="3"/>
        <v>97176</v>
      </c>
      <c r="R121">
        <f t="shared" si="4"/>
        <v>121466</v>
      </c>
      <c r="S121">
        <f t="shared" si="5"/>
        <v>0</v>
      </c>
    </row>
    <row r="122" spans="2:19" x14ac:dyDescent="0.35">
      <c r="B122" s="2" t="s">
        <v>119</v>
      </c>
      <c r="C122">
        <v>60732</v>
      </c>
      <c r="L122">
        <v>121466</v>
      </c>
      <c r="O122">
        <v>182198</v>
      </c>
      <c r="Q122">
        <f t="shared" si="3"/>
        <v>60732</v>
      </c>
      <c r="R122">
        <f t="shared" si="4"/>
        <v>121466</v>
      </c>
      <c r="S122">
        <f t="shared" si="5"/>
        <v>0</v>
      </c>
    </row>
    <row r="123" spans="2:19" x14ac:dyDescent="0.35">
      <c r="B123" s="2" t="s">
        <v>120</v>
      </c>
      <c r="C123">
        <v>60732</v>
      </c>
      <c r="L123">
        <v>121466</v>
      </c>
      <c r="O123">
        <v>182198</v>
      </c>
      <c r="Q123">
        <f t="shared" si="3"/>
        <v>60732</v>
      </c>
      <c r="R123">
        <f t="shared" si="4"/>
        <v>121466</v>
      </c>
      <c r="S123">
        <f t="shared" si="5"/>
        <v>0</v>
      </c>
    </row>
    <row r="124" spans="2:19" x14ac:dyDescent="0.35">
      <c r="B124" s="2" t="s">
        <v>121</v>
      </c>
      <c r="C124">
        <v>60732</v>
      </c>
      <c r="L124">
        <v>121466</v>
      </c>
      <c r="O124">
        <v>182198</v>
      </c>
      <c r="Q124">
        <f t="shared" si="3"/>
        <v>60732</v>
      </c>
      <c r="R124">
        <f t="shared" si="4"/>
        <v>121466</v>
      </c>
      <c r="S124">
        <f t="shared" si="5"/>
        <v>0</v>
      </c>
    </row>
    <row r="125" spans="2:19" x14ac:dyDescent="0.35">
      <c r="B125" s="2" t="s">
        <v>122</v>
      </c>
      <c r="C125">
        <v>255100</v>
      </c>
      <c r="L125">
        <v>127539</v>
      </c>
      <c r="O125">
        <v>382639</v>
      </c>
      <c r="Q125">
        <f t="shared" si="3"/>
        <v>255100</v>
      </c>
      <c r="R125">
        <f t="shared" si="4"/>
        <v>127539</v>
      </c>
      <c r="S125">
        <f t="shared" si="5"/>
        <v>0</v>
      </c>
    </row>
    <row r="126" spans="2:19" x14ac:dyDescent="0.35">
      <c r="B126" s="2" t="s">
        <v>123</v>
      </c>
      <c r="H126">
        <v>400843</v>
      </c>
      <c r="O126">
        <v>400843</v>
      </c>
      <c r="Q126">
        <f t="shared" si="3"/>
        <v>0</v>
      </c>
      <c r="R126">
        <f t="shared" si="4"/>
        <v>0</v>
      </c>
      <c r="S126">
        <f t="shared" si="5"/>
        <v>400843</v>
      </c>
    </row>
    <row r="127" spans="2:19" x14ac:dyDescent="0.35">
      <c r="B127" s="2" t="s">
        <v>124</v>
      </c>
      <c r="C127">
        <v>60732</v>
      </c>
      <c r="O127">
        <v>60732</v>
      </c>
      <c r="Q127">
        <f t="shared" si="3"/>
        <v>60732</v>
      </c>
      <c r="R127">
        <f t="shared" si="4"/>
        <v>0</v>
      </c>
      <c r="S127">
        <f t="shared" si="5"/>
        <v>0</v>
      </c>
    </row>
    <row r="128" spans="2:19" x14ac:dyDescent="0.35">
      <c r="B128" s="2" t="s">
        <v>125</v>
      </c>
      <c r="C128">
        <v>60732</v>
      </c>
      <c r="H128">
        <v>364401</v>
      </c>
      <c r="L128">
        <v>121466</v>
      </c>
      <c r="O128">
        <v>546599</v>
      </c>
      <c r="Q128">
        <f t="shared" si="3"/>
        <v>60732</v>
      </c>
      <c r="R128">
        <f t="shared" si="4"/>
        <v>121466</v>
      </c>
      <c r="S128">
        <f t="shared" si="5"/>
        <v>364401</v>
      </c>
    </row>
    <row r="129" spans="2:19" x14ac:dyDescent="0.35">
      <c r="B129" s="2" t="s">
        <v>126</v>
      </c>
      <c r="C129">
        <v>60732</v>
      </c>
      <c r="O129">
        <v>60732</v>
      </c>
      <c r="Q129">
        <f t="shared" si="3"/>
        <v>60732</v>
      </c>
      <c r="R129">
        <f t="shared" si="4"/>
        <v>0</v>
      </c>
      <c r="S129">
        <f t="shared" si="5"/>
        <v>0</v>
      </c>
    </row>
    <row r="130" spans="2:19" x14ac:dyDescent="0.35">
      <c r="B130" s="2" t="s">
        <v>127</v>
      </c>
      <c r="C130">
        <v>60732</v>
      </c>
      <c r="L130">
        <v>121466</v>
      </c>
      <c r="O130">
        <v>182198</v>
      </c>
      <c r="Q130">
        <f t="shared" si="3"/>
        <v>60732</v>
      </c>
      <c r="R130">
        <f t="shared" si="4"/>
        <v>121466</v>
      </c>
      <c r="S130">
        <f t="shared" si="5"/>
        <v>0</v>
      </c>
    </row>
    <row r="131" spans="2:19" x14ac:dyDescent="0.35">
      <c r="B131" s="2" t="s">
        <v>128</v>
      </c>
      <c r="H131">
        <v>364401</v>
      </c>
      <c r="O131">
        <v>364401</v>
      </c>
      <c r="Q131">
        <f t="shared" si="3"/>
        <v>0</v>
      </c>
      <c r="R131">
        <f t="shared" si="4"/>
        <v>0</v>
      </c>
      <c r="S131">
        <f t="shared" si="5"/>
        <v>364401</v>
      </c>
    </row>
    <row r="132" spans="2:19" x14ac:dyDescent="0.35">
      <c r="B132" s="2" t="s">
        <v>129</v>
      </c>
      <c r="C132">
        <v>60732</v>
      </c>
      <c r="O132">
        <v>60732</v>
      </c>
      <c r="Q132">
        <f t="shared" si="3"/>
        <v>60732</v>
      </c>
      <c r="R132">
        <f t="shared" si="4"/>
        <v>0</v>
      </c>
      <c r="S132">
        <f t="shared" si="5"/>
        <v>0</v>
      </c>
    </row>
    <row r="133" spans="2:19" x14ac:dyDescent="0.35">
      <c r="B133" s="2" t="s">
        <v>130</v>
      </c>
      <c r="C133">
        <v>60732</v>
      </c>
      <c r="O133">
        <v>60732</v>
      </c>
      <c r="Q133">
        <f t="shared" si="3"/>
        <v>60732</v>
      </c>
      <c r="R133">
        <f t="shared" si="4"/>
        <v>0</v>
      </c>
      <c r="S133">
        <f t="shared" si="5"/>
        <v>0</v>
      </c>
    </row>
    <row r="134" spans="2:19" x14ac:dyDescent="0.35">
      <c r="B134" s="2" t="s">
        <v>131</v>
      </c>
      <c r="C134">
        <v>60732</v>
      </c>
      <c r="O134">
        <v>60732</v>
      </c>
      <c r="Q134">
        <f t="shared" ref="Q134:Q197" si="6">SUM(C134:G134)</f>
        <v>60732</v>
      </c>
      <c r="R134">
        <f t="shared" ref="R134:R197" si="7">SUM(L134:N134)</f>
        <v>0</v>
      </c>
      <c r="S134">
        <f t="shared" ref="S134:S197" si="8">SUM(H134:K134)</f>
        <v>0</v>
      </c>
    </row>
    <row r="135" spans="2:19" x14ac:dyDescent="0.35">
      <c r="B135" s="2" t="s">
        <v>132</v>
      </c>
      <c r="C135">
        <v>60732</v>
      </c>
      <c r="O135">
        <v>60732</v>
      </c>
      <c r="Q135">
        <f t="shared" si="6"/>
        <v>60732</v>
      </c>
      <c r="R135">
        <f t="shared" si="7"/>
        <v>0</v>
      </c>
      <c r="S135">
        <f t="shared" si="8"/>
        <v>0</v>
      </c>
    </row>
    <row r="136" spans="2:19" x14ac:dyDescent="0.35">
      <c r="B136" s="2" t="s">
        <v>133</v>
      </c>
      <c r="C136">
        <v>154879</v>
      </c>
      <c r="D136">
        <v>60732</v>
      </c>
      <c r="L136">
        <v>121466</v>
      </c>
      <c r="O136">
        <v>337077</v>
      </c>
      <c r="Q136">
        <f t="shared" si="6"/>
        <v>215611</v>
      </c>
      <c r="R136">
        <f t="shared" si="7"/>
        <v>121466</v>
      </c>
      <c r="S136">
        <f t="shared" si="8"/>
        <v>0</v>
      </c>
    </row>
    <row r="137" spans="2:19" x14ac:dyDescent="0.35">
      <c r="B137" s="2" t="s">
        <v>134</v>
      </c>
      <c r="H137">
        <v>364401</v>
      </c>
      <c r="O137">
        <v>364401</v>
      </c>
      <c r="Q137">
        <f t="shared" si="6"/>
        <v>0</v>
      </c>
      <c r="R137">
        <f t="shared" si="7"/>
        <v>0</v>
      </c>
      <c r="S137">
        <f t="shared" si="8"/>
        <v>364401</v>
      </c>
    </row>
    <row r="138" spans="2:19" x14ac:dyDescent="0.35">
      <c r="B138" s="2" t="s">
        <v>135</v>
      </c>
      <c r="C138">
        <v>81991</v>
      </c>
      <c r="L138">
        <v>121466</v>
      </c>
      <c r="O138">
        <v>203457</v>
      </c>
      <c r="Q138">
        <f t="shared" si="6"/>
        <v>81991</v>
      </c>
      <c r="R138">
        <f t="shared" si="7"/>
        <v>121466</v>
      </c>
      <c r="S138">
        <f t="shared" si="8"/>
        <v>0</v>
      </c>
    </row>
    <row r="139" spans="2:19" x14ac:dyDescent="0.35">
      <c r="B139" s="2" t="s">
        <v>136</v>
      </c>
      <c r="H139">
        <v>364401</v>
      </c>
      <c r="O139">
        <v>364401</v>
      </c>
      <c r="Q139">
        <f t="shared" si="6"/>
        <v>0</v>
      </c>
      <c r="R139">
        <f t="shared" si="7"/>
        <v>0</v>
      </c>
      <c r="S139">
        <f t="shared" si="8"/>
        <v>364401</v>
      </c>
    </row>
    <row r="140" spans="2:19" x14ac:dyDescent="0.35">
      <c r="B140" s="2" t="s">
        <v>137</v>
      </c>
      <c r="C140">
        <v>60732</v>
      </c>
      <c r="O140">
        <v>60732</v>
      </c>
      <c r="Q140">
        <f t="shared" si="6"/>
        <v>60732</v>
      </c>
      <c r="R140">
        <f t="shared" si="7"/>
        <v>0</v>
      </c>
      <c r="S140">
        <f t="shared" si="8"/>
        <v>0</v>
      </c>
    </row>
    <row r="141" spans="2:19" x14ac:dyDescent="0.35">
      <c r="B141" s="2" t="s">
        <v>138</v>
      </c>
      <c r="C141">
        <v>60732</v>
      </c>
      <c r="H141">
        <v>364401</v>
      </c>
      <c r="L141">
        <v>121466</v>
      </c>
      <c r="O141">
        <v>546599</v>
      </c>
      <c r="Q141">
        <f t="shared" si="6"/>
        <v>60732</v>
      </c>
      <c r="R141">
        <f t="shared" si="7"/>
        <v>121466</v>
      </c>
      <c r="S141">
        <f t="shared" si="8"/>
        <v>364401</v>
      </c>
    </row>
    <row r="142" spans="2:19" x14ac:dyDescent="0.35">
      <c r="B142" s="2" t="s">
        <v>139</v>
      </c>
      <c r="C142">
        <v>60732</v>
      </c>
      <c r="H142">
        <v>364401</v>
      </c>
      <c r="L142">
        <v>121466</v>
      </c>
      <c r="O142">
        <v>546599</v>
      </c>
      <c r="Q142">
        <f t="shared" si="6"/>
        <v>60732</v>
      </c>
      <c r="R142">
        <f t="shared" si="7"/>
        <v>121466</v>
      </c>
      <c r="S142">
        <f t="shared" si="8"/>
        <v>364401</v>
      </c>
    </row>
    <row r="143" spans="2:19" x14ac:dyDescent="0.35">
      <c r="B143" s="2" t="s">
        <v>140</v>
      </c>
      <c r="C143">
        <v>60732</v>
      </c>
      <c r="H143">
        <v>364401</v>
      </c>
      <c r="L143">
        <v>121466</v>
      </c>
      <c r="O143">
        <v>546599</v>
      </c>
      <c r="Q143">
        <f t="shared" si="6"/>
        <v>60732</v>
      </c>
      <c r="R143">
        <f t="shared" si="7"/>
        <v>121466</v>
      </c>
      <c r="S143">
        <f t="shared" si="8"/>
        <v>364401</v>
      </c>
    </row>
    <row r="144" spans="2:19" x14ac:dyDescent="0.35">
      <c r="B144" s="2" t="s">
        <v>141</v>
      </c>
      <c r="C144">
        <v>60732</v>
      </c>
      <c r="O144">
        <v>60732</v>
      </c>
      <c r="Q144">
        <f t="shared" si="6"/>
        <v>60732</v>
      </c>
      <c r="R144">
        <f t="shared" si="7"/>
        <v>0</v>
      </c>
      <c r="S144">
        <f t="shared" si="8"/>
        <v>0</v>
      </c>
    </row>
    <row r="145" spans="2:19" x14ac:dyDescent="0.35">
      <c r="B145" s="2" t="s">
        <v>142</v>
      </c>
      <c r="C145">
        <v>60732</v>
      </c>
      <c r="L145">
        <v>121466</v>
      </c>
      <c r="O145">
        <v>182198</v>
      </c>
      <c r="Q145">
        <f t="shared" si="6"/>
        <v>60732</v>
      </c>
      <c r="R145">
        <f t="shared" si="7"/>
        <v>121466</v>
      </c>
      <c r="S145">
        <f t="shared" si="8"/>
        <v>0</v>
      </c>
    </row>
    <row r="146" spans="2:19" x14ac:dyDescent="0.35">
      <c r="B146" s="2" t="s">
        <v>143</v>
      </c>
      <c r="H146">
        <v>364401</v>
      </c>
      <c r="O146">
        <v>364401</v>
      </c>
      <c r="Q146">
        <f t="shared" si="6"/>
        <v>0</v>
      </c>
      <c r="R146">
        <f t="shared" si="7"/>
        <v>0</v>
      </c>
      <c r="S146">
        <f t="shared" si="8"/>
        <v>364401</v>
      </c>
    </row>
    <row r="147" spans="2:19" x14ac:dyDescent="0.35">
      <c r="B147" s="2" t="s">
        <v>144</v>
      </c>
      <c r="C147">
        <v>60732</v>
      </c>
      <c r="O147">
        <v>60732</v>
      </c>
      <c r="Q147">
        <f t="shared" si="6"/>
        <v>60732</v>
      </c>
      <c r="R147">
        <f t="shared" si="7"/>
        <v>0</v>
      </c>
      <c r="S147">
        <f t="shared" si="8"/>
        <v>0</v>
      </c>
    </row>
    <row r="148" spans="2:19" x14ac:dyDescent="0.35">
      <c r="B148" s="2" t="s">
        <v>145</v>
      </c>
      <c r="C148">
        <v>60732</v>
      </c>
      <c r="L148">
        <v>121466</v>
      </c>
      <c r="O148">
        <v>182198</v>
      </c>
      <c r="Q148">
        <f t="shared" si="6"/>
        <v>60732</v>
      </c>
      <c r="R148">
        <f t="shared" si="7"/>
        <v>121466</v>
      </c>
      <c r="S148">
        <f t="shared" si="8"/>
        <v>0</v>
      </c>
    </row>
    <row r="149" spans="2:19" x14ac:dyDescent="0.35">
      <c r="B149" s="2" t="s">
        <v>146</v>
      </c>
      <c r="H149">
        <v>364401</v>
      </c>
      <c r="O149">
        <v>364401</v>
      </c>
      <c r="Q149">
        <f t="shared" si="6"/>
        <v>0</v>
      </c>
      <c r="R149">
        <f t="shared" si="7"/>
        <v>0</v>
      </c>
      <c r="S149">
        <f t="shared" si="8"/>
        <v>364401</v>
      </c>
    </row>
    <row r="150" spans="2:19" x14ac:dyDescent="0.35">
      <c r="B150" s="2" t="s">
        <v>147</v>
      </c>
      <c r="C150">
        <v>157916</v>
      </c>
      <c r="L150">
        <v>121466</v>
      </c>
      <c r="O150">
        <v>279382</v>
      </c>
      <c r="Q150">
        <f t="shared" si="6"/>
        <v>157916</v>
      </c>
      <c r="R150">
        <f t="shared" si="7"/>
        <v>121466</v>
      </c>
      <c r="S150">
        <f t="shared" si="8"/>
        <v>0</v>
      </c>
    </row>
    <row r="151" spans="2:19" x14ac:dyDescent="0.35">
      <c r="B151" s="2" t="s">
        <v>148</v>
      </c>
      <c r="H151">
        <v>364401</v>
      </c>
      <c r="O151">
        <v>364401</v>
      </c>
      <c r="Q151">
        <f t="shared" si="6"/>
        <v>0</v>
      </c>
      <c r="R151">
        <f t="shared" si="7"/>
        <v>0</v>
      </c>
      <c r="S151">
        <f t="shared" si="8"/>
        <v>364401</v>
      </c>
    </row>
    <row r="152" spans="2:19" x14ac:dyDescent="0.35">
      <c r="B152" s="2" t="s">
        <v>149</v>
      </c>
      <c r="C152">
        <v>60732</v>
      </c>
      <c r="O152">
        <v>60732</v>
      </c>
      <c r="Q152">
        <f t="shared" si="6"/>
        <v>60732</v>
      </c>
      <c r="R152">
        <f t="shared" si="7"/>
        <v>0</v>
      </c>
      <c r="S152">
        <f t="shared" si="8"/>
        <v>0</v>
      </c>
    </row>
    <row r="153" spans="2:19" x14ac:dyDescent="0.35">
      <c r="B153" s="2" t="s">
        <v>150</v>
      </c>
      <c r="C153">
        <v>66806</v>
      </c>
      <c r="L153">
        <v>121466</v>
      </c>
      <c r="O153">
        <v>188272</v>
      </c>
      <c r="Q153">
        <f t="shared" si="6"/>
        <v>66806</v>
      </c>
      <c r="R153">
        <f t="shared" si="7"/>
        <v>121466</v>
      </c>
      <c r="S153">
        <f t="shared" si="8"/>
        <v>0</v>
      </c>
    </row>
    <row r="154" spans="2:19" x14ac:dyDescent="0.35">
      <c r="B154" s="2" t="s">
        <v>151</v>
      </c>
      <c r="C154">
        <v>60732</v>
      </c>
      <c r="L154">
        <v>121466</v>
      </c>
      <c r="O154">
        <v>182198</v>
      </c>
      <c r="Q154">
        <f t="shared" si="6"/>
        <v>60732</v>
      </c>
      <c r="R154">
        <f t="shared" si="7"/>
        <v>121466</v>
      </c>
      <c r="S154">
        <f t="shared" si="8"/>
        <v>0</v>
      </c>
    </row>
    <row r="155" spans="2:19" x14ac:dyDescent="0.35">
      <c r="B155" s="2" t="s">
        <v>152</v>
      </c>
      <c r="H155">
        <v>364401</v>
      </c>
      <c r="O155">
        <v>364401</v>
      </c>
      <c r="Q155">
        <f t="shared" si="6"/>
        <v>0</v>
      </c>
      <c r="R155">
        <f t="shared" si="7"/>
        <v>0</v>
      </c>
      <c r="S155">
        <f t="shared" si="8"/>
        <v>364401</v>
      </c>
    </row>
    <row r="156" spans="2:19" x14ac:dyDescent="0.35">
      <c r="B156" s="2" t="s">
        <v>153</v>
      </c>
      <c r="C156">
        <v>0</v>
      </c>
      <c r="O156">
        <v>0</v>
      </c>
      <c r="Q156">
        <f t="shared" si="6"/>
        <v>0</v>
      </c>
      <c r="R156">
        <f t="shared" si="7"/>
        <v>0</v>
      </c>
      <c r="S156">
        <f t="shared" si="8"/>
        <v>0</v>
      </c>
    </row>
    <row r="157" spans="2:19" x14ac:dyDescent="0.35">
      <c r="B157" s="2" t="s">
        <v>154</v>
      </c>
      <c r="C157">
        <v>60732</v>
      </c>
      <c r="L157">
        <v>121466</v>
      </c>
      <c r="O157">
        <v>182198</v>
      </c>
      <c r="Q157">
        <f t="shared" si="6"/>
        <v>60732</v>
      </c>
      <c r="R157">
        <f t="shared" si="7"/>
        <v>121466</v>
      </c>
      <c r="S157">
        <f t="shared" si="8"/>
        <v>0</v>
      </c>
    </row>
    <row r="158" spans="2:19" x14ac:dyDescent="0.35">
      <c r="B158" s="2" t="s">
        <v>155</v>
      </c>
      <c r="H158">
        <v>364401</v>
      </c>
      <c r="O158">
        <v>364401</v>
      </c>
      <c r="Q158">
        <f t="shared" si="6"/>
        <v>0</v>
      </c>
      <c r="R158">
        <f t="shared" si="7"/>
        <v>0</v>
      </c>
      <c r="S158">
        <f t="shared" si="8"/>
        <v>364401</v>
      </c>
    </row>
    <row r="159" spans="2:19" x14ac:dyDescent="0.35">
      <c r="B159" s="2" t="s">
        <v>156</v>
      </c>
      <c r="C159">
        <v>60732</v>
      </c>
      <c r="O159">
        <v>60732</v>
      </c>
      <c r="Q159">
        <f t="shared" si="6"/>
        <v>60732</v>
      </c>
      <c r="R159">
        <f t="shared" si="7"/>
        <v>0</v>
      </c>
      <c r="S159">
        <f t="shared" si="8"/>
        <v>0</v>
      </c>
    </row>
    <row r="160" spans="2:19" x14ac:dyDescent="0.35">
      <c r="B160" s="2" t="s">
        <v>157</v>
      </c>
      <c r="C160">
        <v>75917</v>
      </c>
      <c r="L160">
        <v>121466</v>
      </c>
      <c r="O160">
        <v>197383</v>
      </c>
      <c r="Q160">
        <f t="shared" si="6"/>
        <v>75917</v>
      </c>
      <c r="R160">
        <f t="shared" si="7"/>
        <v>121466</v>
      </c>
      <c r="S160">
        <f t="shared" si="8"/>
        <v>0</v>
      </c>
    </row>
    <row r="161" spans="2:19" x14ac:dyDescent="0.35">
      <c r="B161" s="2" t="s">
        <v>158</v>
      </c>
      <c r="C161">
        <v>60732</v>
      </c>
      <c r="H161">
        <v>364401</v>
      </c>
      <c r="L161">
        <v>121466</v>
      </c>
      <c r="O161">
        <v>546599</v>
      </c>
      <c r="Q161">
        <f t="shared" si="6"/>
        <v>60732</v>
      </c>
      <c r="R161">
        <f t="shared" si="7"/>
        <v>121466</v>
      </c>
      <c r="S161">
        <f t="shared" si="8"/>
        <v>364401</v>
      </c>
    </row>
    <row r="162" spans="2:19" x14ac:dyDescent="0.35">
      <c r="B162" s="2" t="s">
        <v>159</v>
      </c>
      <c r="C162">
        <v>60732</v>
      </c>
      <c r="H162">
        <v>364401</v>
      </c>
      <c r="L162">
        <v>121466</v>
      </c>
      <c r="O162">
        <v>546599</v>
      </c>
      <c r="Q162">
        <f t="shared" si="6"/>
        <v>60732</v>
      </c>
      <c r="R162">
        <f t="shared" si="7"/>
        <v>121466</v>
      </c>
      <c r="S162">
        <f t="shared" si="8"/>
        <v>364401</v>
      </c>
    </row>
    <row r="163" spans="2:19" x14ac:dyDescent="0.35">
      <c r="B163" s="2" t="s">
        <v>160</v>
      </c>
      <c r="C163">
        <v>60732</v>
      </c>
      <c r="H163">
        <v>364401</v>
      </c>
      <c r="L163">
        <v>121466</v>
      </c>
      <c r="O163">
        <v>546599</v>
      </c>
      <c r="Q163">
        <f t="shared" si="6"/>
        <v>60732</v>
      </c>
      <c r="R163">
        <f t="shared" si="7"/>
        <v>121466</v>
      </c>
      <c r="S163">
        <f t="shared" si="8"/>
        <v>364401</v>
      </c>
    </row>
    <row r="164" spans="2:19" x14ac:dyDescent="0.35">
      <c r="B164" s="2" t="s">
        <v>161</v>
      </c>
      <c r="C164">
        <v>60732</v>
      </c>
      <c r="L164">
        <v>121466</v>
      </c>
      <c r="O164">
        <v>182198</v>
      </c>
      <c r="Q164">
        <f t="shared" si="6"/>
        <v>60732</v>
      </c>
      <c r="R164">
        <f t="shared" si="7"/>
        <v>121466</v>
      </c>
      <c r="S164">
        <f t="shared" si="8"/>
        <v>0</v>
      </c>
    </row>
    <row r="165" spans="2:19" x14ac:dyDescent="0.35">
      <c r="B165" s="2" t="s">
        <v>162</v>
      </c>
      <c r="H165">
        <v>364401</v>
      </c>
      <c r="O165">
        <v>364401</v>
      </c>
      <c r="Q165">
        <f t="shared" si="6"/>
        <v>0</v>
      </c>
      <c r="R165">
        <f t="shared" si="7"/>
        <v>0</v>
      </c>
      <c r="S165">
        <f t="shared" si="8"/>
        <v>364401</v>
      </c>
    </row>
    <row r="166" spans="2:19" x14ac:dyDescent="0.35">
      <c r="B166" s="2" t="s">
        <v>163</v>
      </c>
      <c r="C166">
        <v>136657</v>
      </c>
      <c r="L166">
        <v>121466</v>
      </c>
      <c r="O166">
        <v>258123</v>
      </c>
      <c r="Q166">
        <f t="shared" si="6"/>
        <v>136657</v>
      </c>
      <c r="R166">
        <f t="shared" si="7"/>
        <v>121466</v>
      </c>
      <c r="S166">
        <f t="shared" si="8"/>
        <v>0</v>
      </c>
    </row>
    <row r="167" spans="2:19" x14ac:dyDescent="0.35">
      <c r="B167" s="2" t="s">
        <v>164</v>
      </c>
      <c r="H167">
        <v>364401</v>
      </c>
      <c r="O167">
        <v>364401</v>
      </c>
      <c r="Q167">
        <f t="shared" si="6"/>
        <v>0</v>
      </c>
      <c r="R167">
        <f t="shared" si="7"/>
        <v>0</v>
      </c>
      <c r="S167">
        <f t="shared" si="8"/>
        <v>364401</v>
      </c>
    </row>
    <row r="168" spans="2:19" x14ac:dyDescent="0.35">
      <c r="B168" s="2" t="s">
        <v>165</v>
      </c>
      <c r="C168">
        <v>60732</v>
      </c>
      <c r="H168">
        <v>364401</v>
      </c>
      <c r="L168">
        <v>121466</v>
      </c>
      <c r="O168">
        <v>546599</v>
      </c>
      <c r="Q168">
        <f t="shared" si="6"/>
        <v>60732</v>
      </c>
      <c r="R168">
        <f t="shared" si="7"/>
        <v>121466</v>
      </c>
      <c r="S168">
        <f t="shared" si="8"/>
        <v>364401</v>
      </c>
    </row>
    <row r="169" spans="2:19" x14ac:dyDescent="0.35">
      <c r="B169" s="2" t="s">
        <v>166</v>
      </c>
      <c r="C169">
        <v>60732</v>
      </c>
      <c r="O169">
        <v>60732</v>
      </c>
      <c r="Q169">
        <f t="shared" si="6"/>
        <v>60732</v>
      </c>
      <c r="R169">
        <f t="shared" si="7"/>
        <v>0</v>
      </c>
      <c r="S169">
        <f t="shared" si="8"/>
        <v>0</v>
      </c>
    </row>
    <row r="170" spans="2:19" x14ac:dyDescent="0.35">
      <c r="B170" s="2" t="s">
        <v>167</v>
      </c>
      <c r="D170">
        <v>60732</v>
      </c>
      <c r="O170">
        <v>60732</v>
      </c>
      <c r="Q170">
        <f t="shared" si="6"/>
        <v>60732</v>
      </c>
      <c r="R170">
        <f t="shared" si="7"/>
        <v>0</v>
      </c>
      <c r="S170">
        <f t="shared" si="8"/>
        <v>0</v>
      </c>
    </row>
    <row r="171" spans="2:19" x14ac:dyDescent="0.35">
      <c r="B171" s="2" t="s">
        <v>168</v>
      </c>
      <c r="C171">
        <v>525393</v>
      </c>
      <c r="D171">
        <v>0</v>
      </c>
      <c r="E171">
        <v>60732</v>
      </c>
      <c r="L171">
        <v>218634</v>
      </c>
      <c r="M171">
        <v>121466</v>
      </c>
      <c r="O171">
        <v>926225</v>
      </c>
      <c r="Q171">
        <f t="shared" si="6"/>
        <v>586125</v>
      </c>
      <c r="R171">
        <f t="shared" si="7"/>
        <v>340100</v>
      </c>
      <c r="S171">
        <f t="shared" si="8"/>
        <v>0</v>
      </c>
    </row>
    <row r="172" spans="2:19" x14ac:dyDescent="0.35">
      <c r="B172" s="2" t="s">
        <v>169</v>
      </c>
      <c r="H172">
        <v>728821</v>
      </c>
      <c r="I172">
        <v>364401</v>
      </c>
      <c r="J172">
        <v>364401</v>
      </c>
      <c r="O172">
        <v>1457623</v>
      </c>
      <c r="Q172">
        <f t="shared" si="6"/>
        <v>0</v>
      </c>
      <c r="R172">
        <f t="shared" si="7"/>
        <v>0</v>
      </c>
      <c r="S172">
        <f t="shared" si="8"/>
        <v>1457623</v>
      </c>
    </row>
    <row r="173" spans="2:19" x14ac:dyDescent="0.35">
      <c r="B173" s="2" t="s">
        <v>170</v>
      </c>
      <c r="C173">
        <v>60732</v>
      </c>
      <c r="O173">
        <v>60732</v>
      </c>
      <c r="Q173">
        <f t="shared" si="6"/>
        <v>60732</v>
      </c>
      <c r="R173">
        <f t="shared" si="7"/>
        <v>0</v>
      </c>
      <c r="S173">
        <f t="shared" si="8"/>
        <v>0</v>
      </c>
    </row>
    <row r="174" spans="2:19" x14ac:dyDescent="0.35">
      <c r="B174" s="2" t="s">
        <v>171</v>
      </c>
      <c r="C174">
        <v>60732</v>
      </c>
      <c r="O174">
        <v>60732</v>
      </c>
      <c r="Q174">
        <f t="shared" si="6"/>
        <v>60732</v>
      </c>
      <c r="R174">
        <f t="shared" si="7"/>
        <v>0</v>
      </c>
      <c r="S174">
        <f t="shared" si="8"/>
        <v>0</v>
      </c>
    </row>
    <row r="175" spans="2:19" x14ac:dyDescent="0.35">
      <c r="B175" s="2" t="s">
        <v>172</v>
      </c>
      <c r="C175">
        <v>60732</v>
      </c>
      <c r="O175">
        <v>60732</v>
      </c>
      <c r="Q175">
        <f t="shared" si="6"/>
        <v>60732</v>
      </c>
      <c r="R175">
        <f t="shared" si="7"/>
        <v>0</v>
      </c>
      <c r="S175">
        <f t="shared" si="8"/>
        <v>0</v>
      </c>
    </row>
    <row r="176" spans="2:19" x14ac:dyDescent="0.35">
      <c r="B176" s="2" t="s">
        <v>173</v>
      </c>
      <c r="C176">
        <v>60732</v>
      </c>
      <c r="L176">
        <v>121466</v>
      </c>
      <c r="O176">
        <v>182198</v>
      </c>
      <c r="Q176">
        <f t="shared" si="6"/>
        <v>60732</v>
      </c>
      <c r="R176">
        <f t="shared" si="7"/>
        <v>121466</v>
      </c>
      <c r="S176">
        <f t="shared" si="8"/>
        <v>0</v>
      </c>
    </row>
    <row r="177" spans="2:19" x14ac:dyDescent="0.35">
      <c r="B177" s="2" t="s">
        <v>174</v>
      </c>
      <c r="H177">
        <v>364401</v>
      </c>
      <c r="O177">
        <v>364401</v>
      </c>
      <c r="Q177">
        <f t="shared" si="6"/>
        <v>0</v>
      </c>
      <c r="R177">
        <f t="shared" si="7"/>
        <v>0</v>
      </c>
      <c r="S177">
        <f t="shared" si="8"/>
        <v>364401</v>
      </c>
    </row>
    <row r="178" spans="2:19" x14ac:dyDescent="0.35">
      <c r="B178" s="2" t="s">
        <v>175</v>
      </c>
      <c r="C178">
        <v>60732</v>
      </c>
      <c r="L178">
        <v>121466</v>
      </c>
      <c r="O178">
        <v>182198</v>
      </c>
      <c r="Q178">
        <f t="shared" si="6"/>
        <v>60732</v>
      </c>
      <c r="R178">
        <f t="shared" si="7"/>
        <v>121466</v>
      </c>
      <c r="S178">
        <f t="shared" si="8"/>
        <v>0</v>
      </c>
    </row>
    <row r="179" spans="2:19" x14ac:dyDescent="0.35">
      <c r="B179" s="2" t="s">
        <v>176</v>
      </c>
      <c r="H179">
        <v>364401</v>
      </c>
      <c r="O179">
        <v>364401</v>
      </c>
      <c r="Q179">
        <f t="shared" si="6"/>
        <v>0</v>
      </c>
      <c r="R179">
        <f t="shared" si="7"/>
        <v>0</v>
      </c>
      <c r="S179">
        <f t="shared" si="8"/>
        <v>364401</v>
      </c>
    </row>
    <row r="180" spans="2:19" x14ac:dyDescent="0.35">
      <c r="B180" s="2" t="s">
        <v>177</v>
      </c>
      <c r="C180">
        <v>106287</v>
      </c>
      <c r="H180">
        <v>364401</v>
      </c>
      <c r="I180">
        <v>364401</v>
      </c>
      <c r="L180">
        <v>121466</v>
      </c>
      <c r="O180">
        <v>956555</v>
      </c>
      <c r="Q180">
        <f t="shared" si="6"/>
        <v>106287</v>
      </c>
      <c r="R180">
        <f t="shared" si="7"/>
        <v>121466</v>
      </c>
      <c r="S180">
        <f t="shared" si="8"/>
        <v>728802</v>
      </c>
    </row>
    <row r="181" spans="2:19" x14ac:dyDescent="0.35">
      <c r="B181" s="2" t="s">
        <v>178</v>
      </c>
      <c r="C181">
        <v>78954</v>
      </c>
      <c r="L181">
        <v>121466</v>
      </c>
      <c r="O181">
        <v>200420</v>
      </c>
      <c r="Q181">
        <f t="shared" si="6"/>
        <v>78954</v>
      </c>
      <c r="R181">
        <f t="shared" si="7"/>
        <v>121466</v>
      </c>
      <c r="S181">
        <f t="shared" si="8"/>
        <v>0</v>
      </c>
    </row>
    <row r="182" spans="2:19" x14ac:dyDescent="0.35">
      <c r="B182" s="2" t="s">
        <v>179</v>
      </c>
      <c r="H182">
        <v>364401</v>
      </c>
      <c r="O182">
        <v>364401</v>
      </c>
      <c r="Q182">
        <f t="shared" si="6"/>
        <v>0</v>
      </c>
      <c r="R182">
        <f t="shared" si="7"/>
        <v>0</v>
      </c>
      <c r="S182">
        <f t="shared" si="8"/>
        <v>364401</v>
      </c>
    </row>
    <row r="183" spans="2:19" x14ac:dyDescent="0.35">
      <c r="B183" s="2" t="s">
        <v>180</v>
      </c>
      <c r="C183">
        <v>60732</v>
      </c>
      <c r="L183">
        <v>121466</v>
      </c>
      <c r="O183">
        <v>182198</v>
      </c>
      <c r="Q183">
        <f t="shared" si="6"/>
        <v>60732</v>
      </c>
      <c r="R183">
        <f t="shared" si="7"/>
        <v>121466</v>
      </c>
      <c r="S183">
        <f t="shared" si="8"/>
        <v>0</v>
      </c>
    </row>
    <row r="184" spans="2:19" x14ac:dyDescent="0.35">
      <c r="B184" s="2" t="s">
        <v>181</v>
      </c>
      <c r="C184">
        <v>60732</v>
      </c>
      <c r="O184">
        <v>60732</v>
      </c>
      <c r="Q184">
        <f t="shared" si="6"/>
        <v>60732</v>
      </c>
      <c r="R184">
        <f t="shared" si="7"/>
        <v>0</v>
      </c>
      <c r="S184">
        <f t="shared" si="8"/>
        <v>0</v>
      </c>
    </row>
    <row r="185" spans="2:19" x14ac:dyDescent="0.35">
      <c r="B185" s="2" t="s">
        <v>182</v>
      </c>
      <c r="C185">
        <v>60732</v>
      </c>
      <c r="O185">
        <v>60732</v>
      </c>
      <c r="Q185">
        <f t="shared" si="6"/>
        <v>60732</v>
      </c>
      <c r="R185">
        <f t="shared" si="7"/>
        <v>0</v>
      </c>
      <c r="S185">
        <f t="shared" si="8"/>
        <v>0</v>
      </c>
    </row>
    <row r="186" spans="2:19" x14ac:dyDescent="0.35">
      <c r="B186" s="2" t="s">
        <v>183</v>
      </c>
      <c r="C186">
        <v>60732</v>
      </c>
      <c r="O186">
        <v>60732</v>
      </c>
      <c r="Q186">
        <f t="shared" si="6"/>
        <v>60732</v>
      </c>
      <c r="R186">
        <f t="shared" si="7"/>
        <v>0</v>
      </c>
      <c r="S186">
        <f t="shared" si="8"/>
        <v>0</v>
      </c>
    </row>
    <row r="187" spans="2:19" x14ac:dyDescent="0.35">
      <c r="B187" s="2" t="s">
        <v>184</v>
      </c>
      <c r="C187">
        <v>60732</v>
      </c>
      <c r="O187">
        <v>60732</v>
      </c>
      <c r="Q187">
        <f t="shared" si="6"/>
        <v>60732</v>
      </c>
      <c r="R187">
        <f t="shared" si="7"/>
        <v>0</v>
      </c>
      <c r="S187">
        <f t="shared" si="8"/>
        <v>0</v>
      </c>
    </row>
    <row r="188" spans="2:19" x14ac:dyDescent="0.35">
      <c r="B188" s="2" t="s">
        <v>185</v>
      </c>
      <c r="C188">
        <v>60732</v>
      </c>
      <c r="L188">
        <v>121466</v>
      </c>
      <c r="O188">
        <v>182198</v>
      </c>
      <c r="Q188">
        <f t="shared" si="6"/>
        <v>60732</v>
      </c>
      <c r="R188">
        <f t="shared" si="7"/>
        <v>121466</v>
      </c>
      <c r="S188">
        <f t="shared" si="8"/>
        <v>0</v>
      </c>
    </row>
    <row r="189" spans="2:19" x14ac:dyDescent="0.35">
      <c r="B189" s="2" t="s">
        <v>186</v>
      </c>
      <c r="H189">
        <v>364401</v>
      </c>
      <c r="O189">
        <v>364401</v>
      </c>
      <c r="Q189">
        <f t="shared" si="6"/>
        <v>0</v>
      </c>
      <c r="R189">
        <f t="shared" si="7"/>
        <v>0</v>
      </c>
      <c r="S189">
        <f t="shared" si="8"/>
        <v>364401</v>
      </c>
    </row>
    <row r="190" spans="2:19" x14ac:dyDescent="0.35">
      <c r="B190" s="2" t="s">
        <v>187</v>
      </c>
      <c r="C190">
        <v>60732</v>
      </c>
      <c r="H190">
        <v>364401</v>
      </c>
      <c r="L190">
        <v>121466</v>
      </c>
      <c r="O190">
        <v>546599</v>
      </c>
      <c r="Q190">
        <f t="shared" si="6"/>
        <v>60732</v>
      </c>
      <c r="R190">
        <f t="shared" si="7"/>
        <v>121466</v>
      </c>
      <c r="S190">
        <f t="shared" si="8"/>
        <v>364401</v>
      </c>
    </row>
    <row r="191" spans="2:19" x14ac:dyDescent="0.35">
      <c r="B191" s="2" t="s">
        <v>188</v>
      </c>
      <c r="C191">
        <v>60732</v>
      </c>
      <c r="H191">
        <v>364401</v>
      </c>
      <c r="L191">
        <v>121466</v>
      </c>
      <c r="O191">
        <v>546599</v>
      </c>
      <c r="Q191">
        <f t="shared" si="6"/>
        <v>60732</v>
      </c>
      <c r="R191">
        <f t="shared" si="7"/>
        <v>121466</v>
      </c>
      <c r="S191">
        <f t="shared" si="8"/>
        <v>364401</v>
      </c>
    </row>
    <row r="192" spans="2:19" x14ac:dyDescent="0.35">
      <c r="B192" s="2" t="s">
        <v>189</v>
      </c>
      <c r="C192">
        <v>60732</v>
      </c>
      <c r="H192">
        <v>364401</v>
      </c>
      <c r="L192">
        <v>121466</v>
      </c>
      <c r="O192">
        <v>546599</v>
      </c>
      <c r="Q192">
        <f t="shared" si="6"/>
        <v>60732</v>
      </c>
      <c r="R192">
        <f t="shared" si="7"/>
        <v>121466</v>
      </c>
      <c r="S192">
        <f t="shared" si="8"/>
        <v>364401</v>
      </c>
    </row>
    <row r="193" spans="2:19" x14ac:dyDescent="0.35">
      <c r="B193" s="2" t="s">
        <v>190</v>
      </c>
      <c r="C193">
        <v>60732</v>
      </c>
      <c r="L193">
        <v>121466</v>
      </c>
      <c r="O193">
        <v>182198</v>
      </c>
      <c r="Q193">
        <f t="shared" si="6"/>
        <v>60732</v>
      </c>
      <c r="R193">
        <f t="shared" si="7"/>
        <v>121466</v>
      </c>
      <c r="S193">
        <f t="shared" si="8"/>
        <v>0</v>
      </c>
    </row>
    <row r="194" spans="2:19" x14ac:dyDescent="0.35">
      <c r="B194" s="2" t="s">
        <v>191</v>
      </c>
      <c r="H194">
        <v>364401</v>
      </c>
      <c r="O194">
        <v>364401</v>
      </c>
      <c r="Q194">
        <f t="shared" si="6"/>
        <v>0</v>
      </c>
      <c r="R194">
        <f t="shared" si="7"/>
        <v>0</v>
      </c>
      <c r="S194">
        <f t="shared" si="8"/>
        <v>364401</v>
      </c>
    </row>
    <row r="195" spans="2:19" x14ac:dyDescent="0.35">
      <c r="B195" s="2" t="s">
        <v>192</v>
      </c>
      <c r="C195">
        <v>60732</v>
      </c>
      <c r="O195">
        <v>60732</v>
      </c>
      <c r="Q195">
        <f t="shared" si="6"/>
        <v>60732</v>
      </c>
      <c r="R195">
        <f t="shared" si="7"/>
        <v>0</v>
      </c>
      <c r="S195">
        <f t="shared" si="8"/>
        <v>0</v>
      </c>
    </row>
    <row r="196" spans="2:19" x14ac:dyDescent="0.35">
      <c r="B196" s="2" t="s">
        <v>193</v>
      </c>
      <c r="C196">
        <v>60732</v>
      </c>
      <c r="H196">
        <v>364401</v>
      </c>
      <c r="L196">
        <v>121466</v>
      </c>
      <c r="O196">
        <v>546599</v>
      </c>
      <c r="Q196">
        <f t="shared" si="6"/>
        <v>60732</v>
      </c>
      <c r="R196">
        <f t="shared" si="7"/>
        <v>121466</v>
      </c>
      <c r="S196">
        <f t="shared" si="8"/>
        <v>364401</v>
      </c>
    </row>
    <row r="197" spans="2:19" x14ac:dyDescent="0.35">
      <c r="B197" s="2" t="s">
        <v>194</v>
      </c>
      <c r="C197">
        <v>60732</v>
      </c>
      <c r="H197">
        <v>364401</v>
      </c>
      <c r="L197">
        <v>121466</v>
      </c>
      <c r="O197">
        <v>546599</v>
      </c>
      <c r="Q197">
        <f t="shared" si="6"/>
        <v>60732</v>
      </c>
      <c r="R197">
        <f t="shared" si="7"/>
        <v>121466</v>
      </c>
      <c r="S197">
        <f t="shared" si="8"/>
        <v>364401</v>
      </c>
    </row>
    <row r="198" spans="2:19" x14ac:dyDescent="0.35">
      <c r="B198" s="2" t="s">
        <v>195</v>
      </c>
      <c r="C198">
        <v>60732</v>
      </c>
      <c r="H198">
        <v>364401</v>
      </c>
      <c r="L198">
        <v>121466</v>
      </c>
      <c r="O198">
        <v>546599</v>
      </c>
      <c r="Q198">
        <f t="shared" ref="Q198:Q261" si="9">SUM(C198:G198)</f>
        <v>60732</v>
      </c>
      <c r="R198">
        <f t="shared" ref="R198:R261" si="10">SUM(L198:N198)</f>
        <v>121466</v>
      </c>
      <c r="S198">
        <f t="shared" ref="S198:S261" si="11">SUM(H198:K198)</f>
        <v>364401</v>
      </c>
    </row>
    <row r="199" spans="2:19" x14ac:dyDescent="0.35">
      <c r="B199" s="2" t="s">
        <v>196</v>
      </c>
      <c r="C199">
        <v>60732</v>
      </c>
      <c r="H199">
        <v>364401</v>
      </c>
      <c r="L199">
        <v>121466</v>
      </c>
      <c r="O199">
        <v>546599</v>
      </c>
      <c r="Q199">
        <f t="shared" si="9"/>
        <v>60732</v>
      </c>
      <c r="R199">
        <f t="shared" si="10"/>
        <v>121466</v>
      </c>
      <c r="S199">
        <f t="shared" si="11"/>
        <v>364401</v>
      </c>
    </row>
    <row r="200" spans="2:19" x14ac:dyDescent="0.35">
      <c r="B200" s="2" t="s">
        <v>197</v>
      </c>
      <c r="C200">
        <v>543615</v>
      </c>
      <c r="D200">
        <v>0</v>
      </c>
      <c r="E200">
        <v>60732</v>
      </c>
      <c r="L200">
        <v>212561</v>
      </c>
      <c r="M200">
        <v>0</v>
      </c>
      <c r="O200">
        <v>816908</v>
      </c>
      <c r="Q200">
        <f t="shared" si="9"/>
        <v>604347</v>
      </c>
      <c r="R200">
        <f t="shared" si="10"/>
        <v>212561</v>
      </c>
      <c r="S200">
        <f t="shared" si="11"/>
        <v>0</v>
      </c>
    </row>
    <row r="201" spans="2:19" x14ac:dyDescent="0.35">
      <c r="B201" s="2" t="s">
        <v>198</v>
      </c>
      <c r="H201">
        <v>1056799</v>
      </c>
      <c r="I201">
        <v>364401</v>
      </c>
      <c r="J201">
        <v>364401</v>
      </c>
      <c r="O201">
        <v>1785601</v>
      </c>
      <c r="Q201">
        <f t="shared" si="9"/>
        <v>0</v>
      </c>
      <c r="R201">
        <f t="shared" si="10"/>
        <v>0</v>
      </c>
      <c r="S201">
        <f t="shared" si="11"/>
        <v>1785601</v>
      </c>
    </row>
    <row r="202" spans="2:19" x14ac:dyDescent="0.35">
      <c r="B202" s="2" t="s">
        <v>199</v>
      </c>
      <c r="C202">
        <v>173101</v>
      </c>
      <c r="L202">
        <v>121466</v>
      </c>
      <c r="O202">
        <v>294567</v>
      </c>
      <c r="Q202">
        <f t="shared" si="9"/>
        <v>173101</v>
      </c>
      <c r="R202">
        <f t="shared" si="10"/>
        <v>121466</v>
      </c>
      <c r="S202">
        <f t="shared" si="11"/>
        <v>0</v>
      </c>
    </row>
    <row r="203" spans="2:19" x14ac:dyDescent="0.35">
      <c r="B203" s="2" t="s">
        <v>200</v>
      </c>
      <c r="C203">
        <v>78954</v>
      </c>
      <c r="L203">
        <v>121466</v>
      </c>
      <c r="O203">
        <v>200420</v>
      </c>
      <c r="Q203">
        <f t="shared" si="9"/>
        <v>78954</v>
      </c>
      <c r="R203">
        <f t="shared" si="10"/>
        <v>121466</v>
      </c>
      <c r="S203">
        <f t="shared" si="11"/>
        <v>0</v>
      </c>
    </row>
    <row r="204" spans="2:19" x14ac:dyDescent="0.35">
      <c r="B204" s="2" t="s">
        <v>201</v>
      </c>
      <c r="C204">
        <v>60732</v>
      </c>
      <c r="L204">
        <v>121466</v>
      </c>
      <c r="O204">
        <v>182198</v>
      </c>
      <c r="Q204">
        <f t="shared" si="9"/>
        <v>60732</v>
      </c>
      <c r="R204">
        <f t="shared" si="10"/>
        <v>121466</v>
      </c>
      <c r="S204">
        <f t="shared" si="11"/>
        <v>0</v>
      </c>
    </row>
    <row r="205" spans="2:19" x14ac:dyDescent="0.35">
      <c r="B205" s="2" t="s">
        <v>202</v>
      </c>
      <c r="C205">
        <v>63769</v>
      </c>
      <c r="L205">
        <v>121466</v>
      </c>
      <c r="O205">
        <v>185235</v>
      </c>
      <c r="Q205">
        <f t="shared" si="9"/>
        <v>63769</v>
      </c>
      <c r="R205">
        <f t="shared" si="10"/>
        <v>121466</v>
      </c>
      <c r="S205">
        <f t="shared" si="11"/>
        <v>0</v>
      </c>
    </row>
    <row r="206" spans="2:19" x14ac:dyDescent="0.35">
      <c r="B206" s="2" t="s">
        <v>203</v>
      </c>
      <c r="C206">
        <v>60732</v>
      </c>
      <c r="L206">
        <v>121466</v>
      </c>
      <c r="O206">
        <v>182198</v>
      </c>
      <c r="Q206">
        <f t="shared" si="9"/>
        <v>60732</v>
      </c>
      <c r="R206">
        <f t="shared" si="10"/>
        <v>121466</v>
      </c>
      <c r="S206">
        <f t="shared" si="11"/>
        <v>0</v>
      </c>
    </row>
    <row r="207" spans="2:19" x14ac:dyDescent="0.35">
      <c r="B207" s="2" t="s">
        <v>204</v>
      </c>
      <c r="C207">
        <v>60732</v>
      </c>
      <c r="L207">
        <v>121466</v>
      </c>
      <c r="O207">
        <v>182198</v>
      </c>
      <c r="Q207">
        <f t="shared" si="9"/>
        <v>60732</v>
      </c>
      <c r="R207">
        <f t="shared" si="10"/>
        <v>121466</v>
      </c>
      <c r="S207">
        <f t="shared" si="11"/>
        <v>0</v>
      </c>
    </row>
    <row r="208" spans="2:19" x14ac:dyDescent="0.35">
      <c r="B208" s="2" t="s">
        <v>205</v>
      </c>
      <c r="C208">
        <v>81991</v>
      </c>
      <c r="L208">
        <v>121466</v>
      </c>
      <c r="O208">
        <v>203457</v>
      </c>
      <c r="Q208">
        <f t="shared" si="9"/>
        <v>81991</v>
      </c>
      <c r="R208">
        <f t="shared" si="10"/>
        <v>121466</v>
      </c>
      <c r="S208">
        <f t="shared" si="11"/>
        <v>0</v>
      </c>
    </row>
    <row r="209" spans="2:19" x14ac:dyDescent="0.35">
      <c r="B209" s="2" t="s">
        <v>206</v>
      </c>
      <c r="C209">
        <v>60732</v>
      </c>
      <c r="O209">
        <v>60732</v>
      </c>
      <c r="Q209">
        <f t="shared" si="9"/>
        <v>60732</v>
      </c>
      <c r="R209">
        <f t="shared" si="10"/>
        <v>0</v>
      </c>
      <c r="S209">
        <f t="shared" si="11"/>
        <v>0</v>
      </c>
    </row>
    <row r="210" spans="2:19" x14ac:dyDescent="0.35">
      <c r="B210" s="2" t="s">
        <v>207</v>
      </c>
      <c r="C210">
        <v>60732</v>
      </c>
      <c r="L210">
        <v>121466</v>
      </c>
      <c r="O210">
        <v>182198</v>
      </c>
      <c r="Q210">
        <f t="shared" si="9"/>
        <v>60732</v>
      </c>
      <c r="R210">
        <f t="shared" si="10"/>
        <v>121466</v>
      </c>
      <c r="S210">
        <f t="shared" si="11"/>
        <v>0</v>
      </c>
    </row>
    <row r="211" spans="2:19" x14ac:dyDescent="0.35">
      <c r="B211" s="2" t="s">
        <v>208</v>
      </c>
      <c r="C211">
        <v>60732</v>
      </c>
      <c r="L211">
        <v>121466</v>
      </c>
      <c r="O211">
        <v>182198</v>
      </c>
      <c r="Q211">
        <f t="shared" si="9"/>
        <v>60732</v>
      </c>
      <c r="R211">
        <f t="shared" si="10"/>
        <v>121466</v>
      </c>
      <c r="S211">
        <f t="shared" si="11"/>
        <v>0</v>
      </c>
    </row>
    <row r="212" spans="2:19" x14ac:dyDescent="0.35">
      <c r="B212" s="2" t="s">
        <v>209</v>
      </c>
      <c r="C212">
        <v>60732</v>
      </c>
      <c r="L212">
        <v>121466</v>
      </c>
      <c r="O212">
        <v>182198</v>
      </c>
      <c r="Q212">
        <f t="shared" si="9"/>
        <v>60732</v>
      </c>
      <c r="R212">
        <f t="shared" si="10"/>
        <v>121466</v>
      </c>
      <c r="S212">
        <f t="shared" si="11"/>
        <v>0</v>
      </c>
    </row>
    <row r="213" spans="2:19" x14ac:dyDescent="0.35">
      <c r="B213" s="2" t="s">
        <v>210</v>
      </c>
      <c r="C213">
        <v>118435</v>
      </c>
      <c r="H213">
        <v>364401</v>
      </c>
      <c r="I213">
        <v>364401</v>
      </c>
      <c r="L213">
        <v>121466</v>
      </c>
      <c r="O213">
        <v>968703</v>
      </c>
      <c r="Q213">
        <f t="shared" si="9"/>
        <v>118435</v>
      </c>
      <c r="R213">
        <f t="shared" si="10"/>
        <v>121466</v>
      </c>
      <c r="S213">
        <f t="shared" si="11"/>
        <v>728802</v>
      </c>
    </row>
    <row r="214" spans="2:19" x14ac:dyDescent="0.35">
      <c r="B214" s="2" t="s">
        <v>211</v>
      </c>
      <c r="C214">
        <v>66806</v>
      </c>
      <c r="L214">
        <v>121466</v>
      </c>
      <c r="O214">
        <v>188272</v>
      </c>
      <c r="Q214">
        <f t="shared" si="9"/>
        <v>66806</v>
      </c>
      <c r="R214">
        <f t="shared" si="10"/>
        <v>121466</v>
      </c>
      <c r="S214">
        <f t="shared" si="11"/>
        <v>0</v>
      </c>
    </row>
    <row r="215" spans="2:19" x14ac:dyDescent="0.35">
      <c r="B215" s="2" t="s">
        <v>212</v>
      </c>
      <c r="H215">
        <v>364401</v>
      </c>
      <c r="O215">
        <v>364401</v>
      </c>
      <c r="Q215">
        <f t="shared" si="9"/>
        <v>0</v>
      </c>
      <c r="R215">
        <f t="shared" si="10"/>
        <v>0</v>
      </c>
      <c r="S215">
        <f t="shared" si="11"/>
        <v>364401</v>
      </c>
    </row>
    <row r="216" spans="2:19" x14ac:dyDescent="0.35">
      <c r="B216" s="2" t="s">
        <v>213</v>
      </c>
      <c r="C216">
        <v>60732</v>
      </c>
      <c r="L216">
        <v>121466</v>
      </c>
      <c r="O216">
        <v>182198</v>
      </c>
      <c r="Q216">
        <f t="shared" si="9"/>
        <v>60732</v>
      </c>
      <c r="R216">
        <f t="shared" si="10"/>
        <v>121466</v>
      </c>
      <c r="S216">
        <f t="shared" si="11"/>
        <v>0</v>
      </c>
    </row>
    <row r="217" spans="2:19" x14ac:dyDescent="0.35">
      <c r="B217" s="2" t="s">
        <v>214</v>
      </c>
      <c r="H217">
        <v>364401</v>
      </c>
      <c r="O217">
        <v>364401</v>
      </c>
      <c r="Q217">
        <f t="shared" si="9"/>
        <v>0</v>
      </c>
      <c r="R217">
        <f t="shared" si="10"/>
        <v>0</v>
      </c>
      <c r="S217">
        <f t="shared" si="11"/>
        <v>364401</v>
      </c>
    </row>
    <row r="218" spans="2:19" x14ac:dyDescent="0.35">
      <c r="B218" s="2" t="s">
        <v>215</v>
      </c>
      <c r="C218">
        <v>106287</v>
      </c>
      <c r="L218">
        <v>121466</v>
      </c>
      <c r="O218">
        <v>227753</v>
      </c>
      <c r="Q218">
        <f t="shared" si="9"/>
        <v>106287</v>
      </c>
      <c r="R218">
        <f t="shared" si="10"/>
        <v>121466</v>
      </c>
      <c r="S218">
        <f t="shared" si="11"/>
        <v>0</v>
      </c>
    </row>
    <row r="219" spans="2:19" x14ac:dyDescent="0.35">
      <c r="B219" s="2" t="s">
        <v>216</v>
      </c>
      <c r="H219">
        <v>364401</v>
      </c>
      <c r="O219">
        <v>364401</v>
      </c>
      <c r="Q219">
        <f t="shared" si="9"/>
        <v>0</v>
      </c>
      <c r="R219">
        <f t="shared" si="10"/>
        <v>0</v>
      </c>
      <c r="S219">
        <f t="shared" si="11"/>
        <v>364401</v>
      </c>
    </row>
    <row r="220" spans="2:19" x14ac:dyDescent="0.35">
      <c r="B220" s="2" t="s">
        <v>217</v>
      </c>
      <c r="C220">
        <v>60732</v>
      </c>
      <c r="L220">
        <v>121466</v>
      </c>
      <c r="O220">
        <v>182198</v>
      </c>
      <c r="Q220">
        <f t="shared" si="9"/>
        <v>60732</v>
      </c>
      <c r="R220">
        <f t="shared" si="10"/>
        <v>121466</v>
      </c>
      <c r="S220">
        <f t="shared" si="11"/>
        <v>0</v>
      </c>
    </row>
    <row r="221" spans="2:19" x14ac:dyDescent="0.35">
      <c r="B221" s="2" t="s">
        <v>218</v>
      </c>
      <c r="C221">
        <v>60732</v>
      </c>
      <c r="O221">
        <v>60732</v>
      </c>
      <c r="Q221">
        <f t="shared" si="9"/>
        <v>60732</v>
      </c>
      <c r="R221">
        <f t="shared" si="10"/>
        <v>0</v>
      </c>
      <c r="S221">
        <f t="shared" si="11"/>
        <v>0</v>
      </c>
    </row>
    <row r="222" spans="2:19" x14ac:dyDescent="0.35">
      <c r="B222" s="2" t="s">
        <v>219</v>
      </c>
      <c r="C222">
        <v>60732</v>
      </c>
      <c r="L222">
        <v>121466</v>
      </c>
      <c r="O222">
        <v>182198</v>
      </c>
      <c r="Q222">
        <f t="shared" si="9"/>
        <v>60732</v>
      </c>
      <c r="R222">
        <f t="shared" si="10"/>
        <v>121466</v>
      </c>
      <c r="S222">
        <f t="shared" si="11"/>
        <v>0</v>
      </c>
    </row>
    <row r="223" spans="2:19" x14ac:dyDescent="0.35">
      <c r="B223" s="2" t="s">
        <v>220</v>
      </c>
      <c r="C223">
        <v>60732</v>
      </c>
      <c r="H223">
        <v>364401</v>
      </c>
      <c r="L223">
        <v>121466</v>
      </c>
      <c r="O223">
        <v>546599</v>
      </c>
      <c r="Q223">
        <f t="shared" si="9"/>
        <v>60732</v>
      </c>
      <c r="R223">
        <f t="shared" si="10"/>
        <v>121466</v>
      </c>
      <c r="S223">
        <f t="shared" si="11"/>
        <v>364401</v>
      </c>
    </row>
    <row r="224" spans="2:19" x14ac:dyDescent="0.35">
      <c r="B224" s="2" t="s">
        <v>221</v>
      </c>
      <c r="C224">
        <v>60732</v>
      </c>
      <c r="H224">
        <v>364401</v>
      </c>
      <c r="L224">
        <v>121466</v>
      </c>
      <c r="O224">
        <v>546599</v>
      </c>
      <c r="Q224">
        <f t="shared" si="9"/>
        <v>60732</v>
      </c>
      <c r="R224">
        <f t="shared" si="10"/>
        <v>121466</v>
      </c>
      <c r="S224">
        <f t="shared" si="11"/>
        <v>364401</v>
      </c>
    </row>
    <row r="225" spans="2:19" x14ac:dyDescent="0.35">
      <c r="B225" s="2" t="s">
        <v>222</v>
      </c>
      <c r="H225">
        <v>364401</v>
      </c>
      <c r="O225">
        <v>364401</v>
      </c>
      <c r="Q225">
        <f t="shared" si="9"/>
        <v>0</v>
      </c>
      <c r="R225">
        <f t="shared" si="10"/>
        <v>0</v>
      </c>
      <c r="S225">
        <f t="shared" si="11"/>
        <v>364401</v>
      </c>
    </row>
    <row r="226" spans="2:19" x14ac:dyDescent="0.35">
      <c r="B226" s="2" t="s">
        <v>223</v>
      </c>
      <c r="C226">
        <v>63769</v>
      </c>
      <c r="E226">
        <v>60732</v>
      </c>
      <c r="H226">
        <v>364401</v>
      </c>
      <c r="L226">
        <v>121466</v>
      </c>
      <c r="O226">
        <v>610368</v>
      </c>
      <c r="Q226">
        <f t="shared" si="9"/>
        <v>124501</v>
      </c>
      <c r="R226">
        <f t="shared" si="10"/>
        <v>121466</v>
      </c>
      <c r="S226">
        <f t="shared" si="11"/>
        <v>364401</v>
      </c>
    </row>
    <row r="227" spans="2:19" x14ac:dyDescent="0.35">
      <c r="B227" s="2" t="s">
        <v>224</v>
      </c>
      <c r="C227">
        <v>60732</v>
      </c>
      <c r="H227">
        <v>364401</v>
      </c>
      <c r="L227">
        <v>121466</v>
      </c>
      <c r="O227">
        <v>546599</v>
      </c>
      <c r="Q227">
        <f t="shared" si="9"/>
        <v>60732</v>
      </c>
      <c r="R227">
        <f t="shared" si="10"/>
        <v>121466</v>
      </c>
      <c r="S227">
        <f t="shared" si="11"/>
        <v>364401</v>
      </c>
    </row>
    <row r="228" spans="2:19" x14ac:dyDescent="0.35">
      <c r="B228" s="2" t="s">
        <v>225</v>
      </c>
      <c r="C228">
        <v>60732</v>
      </c>
      <c r="O228">
        <v>60732</v>
      </c>
      <c r="Q228">
        <f t="shared" si="9"/>
        <v>60732</v>
      </c>
      <c r="R228">
        <f t="shared" si="10"/>
        <v>0</v>
      </c>
      <c r="S228">
        <f t="shared" si="11"/>
        <v>0</v>
      </c>
    </row>
    <row r="229" spans="2:19" x14ac:dyDescent="0.35">
      <c r="B229" s="2" t="s">
        <v>226</v>
      </c>
      <c r="C229">
        <v>60732</v>
      </c>
      <c r="L229">
        <v>121466</v>
      </c>
      <c r="O229">
        <v>182198</v>
      </c>
      <c r="Q229">
        <f t="shared" si="9"/>
        <v>60732</v>
      </c>
      <c r="R229">
        <f t="shared" si="10"/>
        <v>121466</v>
      </c>
      <c r="S229">
        <f t="shared" si="11"/>
        <v>0</v>
      </c>
    </row>
    <row r="230" spans="2:19" x14ac:dyDescent="0.35">
      <c r="B230" s="2" t="s">
        <v>227</v>
      </c>
      <c r="H230">
        <v>364401</v>
      </c>
      <c r="O230">
        <v>364401</v>
      </c>
      <c r="Q230">
        <f t="shared" si="9"/>
        <v>0</v>
      </c>
      <c r="R230">
        <f t="shared" si="10"/>
        <v>0</v>
      </c>
      <c r="S230">
        <f t="shared" si="11"/>
        <v>364401</v>
      </c>
    </row>
    <row r="231" spans="2:19" x14ac:dyDescent="0.35">
      <c r="B231" s="2" t="s">
        <v>228</v>
      </c>
      <c r="C231">
        <v>60732</v>
      </c>
      <c r="L231">
        <v>121466</v>
      </c>
      <c r="O231">
        <v>182198</v>
      </c>
      <c r="Q231">
        <f t="shared" si="9"/>
        <v>60732</v>
      </c>
      <c r="R231">
        <f t="shared" si="10"/>
        <v>121466</v>
      </c>
      <c r="S231">
        <f t="shared" si="11"/>
        <v>0</v>
      </c>
    </row>
    <row r="232" spans="2:19" x14ac:dyDescent="0.35">
      <c r="B232" s="2" t="s">
        <v>229</v>
      </c>
      <c r="H232">
        <v>364401</v>
      </c>
      <c r="O232">
        <v>364401</v>
      </c>
      <c r="Q232">
        <f t="shared" si="9"/>
        <v>0</v>
      </c>
      <c r="R232">
        <f t="shared" si="10"/>
        <v>0</v>
      </c>
      <c r="S232">
        <f t="shared" si="11"/>
        <v>364401</v>
      </c>
    </row>
    <row r="233" spans="2:19" x14ac:dyDescent="0.35">
      <c r="B233" s="2" t="s">
        <v>230</v>
      </c>
      <c r="C233">
        <v>60732</v>
      </c>
      <c r="O233">
        <v>60732</v>
      </c>
      <c r="Q233">
        <f t="shared" si="9"/>
        <v>60732</v>
      </c>
      <c r="R233">
        <f t="shared" si="10"/>
        <v>0</v>
      </c>
      <c r="S233">
        <f t="shared" si="11"/>
        <v>0</v>
      </c>
    </row>
    <row r="234" spans="2:19" x14ac:dyDescent="0.35">
      <c r="B234" s="2" t="s">
        <v>231</v>
      </c>
      <c r="C234">
        <v>60732</v>
      </c>
      <c r="O234">
        <v>60732</v>
      </c>
      <c r="Q234">
        <f t="shared" si="9"/>
        <v>60732</v>
      </c>
      <c r="R234">
        <f t="shared" si="10"/>
        <v>0</v>
      </c>
      <c r="S234">
        <f t="shared" si="11"/>
        <v>0</v>
      </c>
    </row>
    <row r="235" spans="2:19" x14ac:dyDescent="0.35">
      <c r="B235" s="2" t="s">
        <v>232</v>
      </c>
      <c r="C235">
        <v>60732</v>
      </c>
      <c r="L235">
        <v>121466</v>
      </c>
      <c r="O235">
        <v>182198</v>
      </c>
      <c r="Q235">
        <f t="shared" si="9"/>
        <v>60732</v>
      </c>
      <c r="R235">
        <f t="shared" si="10"/>
        <v>121466</v>
      </c>
      <c r="S235">
        <f t="shared" si="11"/>
        <v>0</v>
      </c>
    </row>
    <row r="236" spans="2:19" x14ac:dyDescent="0.35">
      <c r="B236" s="2" t="s">
        <v>233</v>
      </c>
      <c r="H236">
        <v>364401</v>
      </c>
      <c r="O236">
        <v>364401</v>
      </c>
      <c r="Q236">
        <f t="shared" si="9"/>
        <v>0</v>
      </c>
      <c r="R236">
        <f t="shared" si="10"/>
        <v>0</v>
      </c>
      <c r="S236">
        <f t="shared" si="11"/>
        <v>364401</v>
      </c>
    </row>
    <row r="237" spans="2:19" x14ac:dyDescent="0.35">
      <c r="B237" s="2" t="s">
        <v>234</v>
      </c>
      <c r="C237">
        <v>0</v>
      </c>
      <c r="O237">
        <v>0</v>
      </c>
      <c r="Q237">
        <f t="shared" si="9"/>
        <v>0</v>
      </c>
      <c r="R237">
        <f t="shared" si="10"/>
        <v>0</v>
      </c>
      <c r="S237">
        <f t="shared" si="11"/>
        <v>0</v>
      </c>
    </row>
    <row r="238" spans="2:19" x14ac:dyDescent="0.35">
      <c r="B238" s="2" t="s">
        <v>235</v>
      </c>
      <c r="C238">
        <v>69843</v>
      </c>
      <c r="L238">
        <v>121466</v>
      </c>
      <c r="O238">
        <v>191309</v>
      </c>
      <c r="Q238">
        <f t="shared" si="9"/>
        <v>69843</v>
      </c>
      <c r="R238">
        <f t="shared" si="10"/>
        <v>121466</v>
      </c>
      <c r="S238">
        <f t="shared" si="11"/>
        <v>0</v>
      </c>
    </row>
    <row r="239" spans="2:19" x14ac:dyDescent="0.35">
      <c r="B239" s="2" t="s">
        <v>236</v>
      </c>
      <c r="H239">
        <v>364401</v>
      </c>
      <c r="O239">
        <v>364401</v>
      </c>
      <c r="Q239">
        <f t="shared" si="9"/>
        <v>0</v>
      </c>
      <c r="R239">
        <f t="shared" si="10"/>
        <v>0</v>
      </c>
      <c r="S239">
        <f t="shared" si="11"/>
        <v>364401</v>
      </c>
    </row>
    <row r="240" spans="2:19" x14ac:dyDescent="0.35">
      <c r="B240" s="2" t="s">
        <v>237</v>
      </c>
      <c r="C240">
        <v>60732</v>
      </c>
      <c r="O240">
        <v>60732</v>
      </c>
      <c r="Q240">
        <f t="shared" si="9"/>
        <v>60732</v>
      </c>
      <c r="R240">
        <f t="shared" si="10"/>
        <v>0</v>
      </c>
      <c r="S240">
        <f t="shared" si="11"/>
        <v>0</v>
      </c>
    </row>
    <row r="241" spans="2:19" x14ac:dyDescent="0.35">
      <c r="B241" s="2" t="s">
        <v>238</v>
      </c>
      <c r="C241">
        <v>60732</v>
      </c>
      <c r="O241">
        <v>60732</v>
      </c>
      <c r="Q241">
        <f t="shared" si="9"/>
        <v>60732</v>
      </c>
      <c r="R241">
        <f t="shared" si="10"/>
        <v>0</v>
      </c>
      <c r="S241">
        <f t="shared" si="11"/>
        <v>0</v>
      </c>
    </row>
    <row r="242" spans="2:19" x14ac:dyDescent="0.35">
      <c r="B242" s="2" t="s">
        <v>239</v>
      </c>
      <c r="C242">
        <v>60732</v>
      </c>
      <c r="O242">
        <v>60732</v>
      </c>
      <c r="Q242">
        <f t="shared" si="9"/>
        <v>60732</v>
      </c>
      <c r="R242">
        <f t="shared" si="10"/>
        <v>0</v>
      </c>
      <c r="S242">
        <f t="shared" si="11"/>
        <v>0</v>
      </c>
    </row>
    <row r="243" spans="2:19" x14ac:dyDescent="0.35">
      <c r="B243" s="2" t="s">
        <v>240</v>
      </c>
      <c r="C243">
        <v>60732</v>
      </c>
      <c r="O243">
        <v>60732</v>
      </c>
      <c r="Q243">
        <f t="shared" si="9"/>
        <v>60732</v>
      </c>
      <c r="R243">
        <f t="shared" si="10"/>
        <v>0</v>
      </c>
      <c r="S243">
        <f t="shared" si="11"/>
        <v>0</v>
      </c>
    </row>
    <row r="244" spans="2:19" x14ac:dyDescent="0.35">
      <c r="B244" s="2" t="s">
        <v>241</v>
      </c>
      <c r="C244">
        <v>60732</v>
      </c>
      <c r="O244">
        <v>60732</v>
      </c>
      <c r="Q244">
        <f t="shared" si="9"/>
        <v>60732</v>
      </c>
      <c r="R244">
        <f t="shared" si="10"/>
        <v>0</v>
      </c>
      <c r="S244">
        <f t="shared" si="11"/>
        <v>0</v>
      </c>
    </row>
    <row r="245" spans="2:19" x14ac:dyDescent="0.35">
      <c r="B245" s="2" t="s">
        <v>242</v>
      </c>
      <c r="C245">
        <v>60732</v>
      </c>
      <c r="H245">
        <v>364401</v>
      </c>
      <c r="L245">
        <v>121466</v>
      </c>
      <c r="O245">
        <v>546599</v>
      </c>
      <c r="Q245">
        <f t="shared" si="9"/>
        <v>60732</v>
      </c>
      <c r="R245">
        <f t="shared" si="10"/>
        <v>121466</v>
      </c>
      <c r="S245">
        <f t="shared" si="11"/>
        <v>364401</v>
      </c>
    </row>
    <row r="246" spans="2:19" x14ac:dyDescent="0.35">
      <c r="B246" s="2" t="s">
        <v>243</v>
      </c>
      <c r="C246">
        <v>103250</v>
      </c>
      <c r="D246">
        <v>60732</v>
      </c>
      <c r="E246">
        <v>60732</v>
      </c>
      <c r="H246">
        <v>364401</v>
      </c>
      <c r="I246">
        <v>364401</v>
      </c>
      <c r="J246">
        <v>364401</v>
      </c>
      <c r="L246">
        <v>121466</v>
      </c>
      <c r="M246">
        <v>121466</v>
      </c>
      <c r="N246">
        <v>121466</v>
      </c>
      <c r="O246">
        <v>1682315</v>
      </c>
      <c r="Q246">
        <f t="shared" si="9"/>
        <v>224714</v>
      </c>
      <c r="R246">
        <f t="shared" si="10"/>
        <v>364398</v>
      </c>
      <c r="S246">
        <f t="shared" si="11"/>
        <v>1093203</v>
      </c>
    </row>
    <row r="247" spans="2:19" x14ac:dyDescent="0.35">
      <c r="B247" s="2" t="s">
        <v>244</v>
      </c>
      <c r="C247">
        <v>97176</v>
      </c>
      <c r="L247">
        <v>121466</v>
      </c>
      <c r="O247">
        <v>218642</v>
      </c>
      <c r="Q247">
        <f t="shared" si="9"/>
        <v>97176</v>
      </c>
      <c r="R247">
        <f t="shared" si="10"/>
        <v>121466</v>
      </c>
      <c r="S247">
        <f t="shared" si="11"/>
        <v>0</v>
      </c>
    </row>
    <row r="248" spans="2:19" x14ac:dyDescent="0.35">
      <c r="B248" s="2" t="s">
        <v>245</v>
      </c>
      <c r="H248">
        <v>364401</v>
      </c>
      <c r="O248">
        <v>364401</v>
      </c>
      <c r="Q248">
        <f t="shared" si="9"/>
        <v>0</v>
      </c>
      <c r="R248">
        <f t="shared" si="10"/>
        <v>0</v>
      </c>
      <c r="S248">
        <f t="shared" si="11"/>
        <v>364401</v>
      </c>
    </row>
    <row r="249" spans="2:19" x14ac:dyDescent="0.35">
      <c r="B249" s="2" t="s">
        <v>246</v>
      </c>
      <c r="C249">
        <v>136657</v>
      </c>
      <c r="H249">
        <v>364401</v>
      </c>
      <c r="I249">
        <v>364401</v>
      </c>
      <c r="L249">
        <v>121466</v>
      </c>
      <c r="M249">
        <v>121466</v>
      </c>
      <c r="O249">
        <v>1108391</v>
      </c>
      <c r="Q249">
        <f t="shared" si="9"/>
        <v>136657</v>
      </c>
      <c r="R249">
        <f t="shared" si="10"/>
        <v>242932</v>
      </c>
      <c r="S249">
        <f t="shared" si="11"/>
        <v>728802</v>
      </c>
    </row>
    <row r="250" spans="2:19" x14ac:dyDescent="0.35">
      <c r="B250" s="2" t="s">
        <v>247</v>
      </c>
      <c r="C250">
        <v>60732</v>
      </c>
      <c r="H250">
        <v>364401</v>
      </c>
      <c r="L250">
        <v>121466</v>
      </c>
      <c r="O250">
        <v>546599</v>
      </c>
      <c r="Q250">
        <f t="shared" si="9"/>
        <v>60732</v>
      </c>
      <c r="R250">
        <f t="shared" si="10"/>
        <v>121466</v>
      </c>
      <c r="S250">
        <f t="shared" si="11"/>
        <v>364401</v>
      </c>
    </row>
    <row r="251" spans="2:19" x14ac:dyDescent="0.35">
      <c r="B251" s="2" t="s">
        <v>248</v>
      </c>
      <c r="C251">
        <v>60732</v>
      </c>
      <c r="H251">
        <v>364401</v>
      </c>
      <c r="L251">
        <v>121466</v>
      </c>
      <c r="O251">
        <v>546599</v>
      </c>
      <c r="Q251">
        <f t="shared" si="9"/>
        <v>60732</v>
      </c>
      <c r="R251">
        <f t="shared" si="10"/>
        <v>121466</v>
      </c>
      <c r="S251">
        <f t="shared" si="11"/>
        <v>364401</v>
      </c>
    </row>
    <row r="252" spans="2:19" x14ac:dyDescent="0.35">
      <c r="B252" s="2" t="s">
        <v>249</v>
      </c>
      <c r="C252">
        <v>60732</v>
      </c>
      <c r="L252">
        <v>121466</v>
      </c>
      <c r="O252">
        <v>182198</v>
      </c>
      <c r="Q252">
        <f t="shared" si="9"/>
        <v>60732</v>
      </c>
      <c r="R252">
        <f t="shared" si="10"/>
        <v>121466</v>
      </c>
      <c r="S252">
        <f t="shared" si="11"/>
        <v>0</v>
      </c>
    </row>
    <row r="253" spans="2:19" x14ac:dyDescent="0.35">
      <c r="B253" s="2" t="s">
        <v>250</v>
      </c>
      <c r="C253">
        <v>78954</v>
      </c>
      <c r="H253">
        <v>364401</v>
      </c>
      <c r="L253">
        <v>121466</v>
      </c>
      <c r="O253">
        <v>564821</v>
      </c>
      <c r="Q253">
        <f t="shared" si="9"/>
        <v>78954</v>
      </c>
      <c r="R253">
        <f t="shared" si="10"/>
        <v>121466</v>
      </c>
      <c r="S253">
        <f t="shared" si="11"/>
        <v>364401</v>
      </c>
    </row>
    <row r="254" spans="2:19" x14ac:dyDescent="0.35">
      <c r="B254" s="2" t="s">
        <v>251</v>
      </c>
      <c r="C254">
        <v>106287</v>
      </c>
      <c r="L254">
        <v>121466</v>
      </c>
      <c r="O254">
        <v>227753</v>
      </c>
      <c r="Q254">
        <f t="shared" si="9"/>
        <v>106287</v>
      </c>
      <c r="R254">
        <f t="shared" si="10"/>
        <v>121466</v>
      </c>
      <c r="S254">
        <f t="shared" si="11"/>
        <v>0</v>
      </c>
    </row>
    <row r="255" spans="2:19" x14ac:dyDescent="0.35">
      <c r="B255" s="2" t="s">
        <v>252</v>
      </c>
      <c r="H255">
        <v>364401</v>
      </c>
      <c r="O255">
        <v>364401</v>
      </c>
      <c r="Q255">
        <f t="shared" si="9"/>
        <v>0</v>
      </c>
      <c r="R255">
        <f t="shared" si="10"/>
        <v>0</v>
      </c>
      <c r="S255">
        <f t="shared" si="11"/>
        <v>364401</v>
      </c>
    </row>
    <row r="256" spans="2:19" x14ac:dyDescent="0.35">
      <c r="B256" s="2" t="s">
        <v>253</v>
      </c>
      <c r="C256">
        <v>60732</v>
      </c>
      <c r="L256">
        <v>121466</v>
      </c>
      <c r="O256">
        <v>182198</v>
      </c>
      <c r="Q256">
        <f t="shared" si="9"/>
        <v>60732</v>
      </c>
      <c r="R256">
        <f t="shared" si="10"/>
        <v>121466</v>
      </c>
      <c r="S256">
        <f t="shared" si="11"/>
        <v>0</v>
      </c>
    </row>
    <row r="257" spans="2:19" x14ac:dyDescent="0.35">
      <c r="B257" s="2" t="s">
        <v>254</v>
      </c>
      <c r="H257">
        <v>364401</v>
      </c>
      <c r="O257">
        <v>364401</v>
      </c>
      <c r="Q257">
        <f t="shared" si="9"/>
        <v>0</v>
      </c>
      <c r="R257">
        <f t="shared" si="10"/>
        <v>0</v>
      </c>
      <c r="S257">
        <f t="shared" si="11"/>
        <v>364401</v>
      </c>
    </row>
    <row r="258" spans="2:19" x14ac:dyDescent="0.35">
      <c r="B258" s="2" t="s">
        <v>255</v>
      </c>
      <c r="C258">
        <v>60732</v>
      </c>
      <c r="O258">
        <v>60732</v>
      </c>
      <c r="Q258">
        <f t="shared" si="9"/>
        <v>60732</v>
      </c>
      <c r="R258">
        <f t="shared" si="10"/>
        <v>0</v>
      </c>
      <c r="S258">
        <f t="shared" si="11"/>
        <v>0</v>
      </c>
    </row>
    <row r="259" spans="2:19" x14ac:dyDescent="0.35">
      <c r="B259" s="2" t="s">
        <v>256</v>
      </c>
      <c r="C259">
        <v>60732</v>
      </c>
      <c r="L259">
        <v>121466</v>
      </c>
      <c r="O259">
        <v>182198</v>
      </c>
      <c r="Q259">
        <f t="shared" si="9"/>
        <v>60732</v>
      </c>
      <c r="R259">
        <f t="shared" si="10"/>
        <v>121466</v>
      </c>
      <c r="S259">
        <f t="shared" si="11"/>
        <v>0</v>
      </c>
    </row>
    <row r="260" spans="2:19" x14ac:dyDescent="0.35">
      <c r="B260" s="2" t="s">
        <v>257</v>
      </c>
      <c r="H260">
        <v>364401</v>
      </c>
      <c r="O260">
        <v>364401</v>
      </c>
      <c r="Q260">
        <f t="shared" si="9"/>
        <v>0</v>
      </c>
      <c r="R260">
        <f t="shared" si="10"/>
        <v>0</v>
      </c>
      <c r="S260">
        <f t="shared" si="11"/>
        <v>364401</v>
      </c>
    </row>
    <row r="261" spans="2:19" x14ac:dyDescent="0.35">
      <c r="B261" s="2" t="s">
        <v>258</v>
      </c>
      <c r="C261">
        <v>60732</v>
      </c>
      <c r="O261">
        <v>60732</v>
      </c>
      <c r="Q261">
        <f t="shared" si="9"/>
        <v>60732</v>
      </c>
      <c r="R261">
        <f t="shared" si="10"/>
        <v>0</v>
      </c>
      <c r="S261">
        <f t="shared" si="11"/>
        <v>0</v>
      </c>
    </row>
    <row r="262" spans="2:19" x14ac:dyDescent="0.35">
      <c r="B262" s="2" t="s">
        <v>259</v>
      </c>
      <c r="C262">
        <v>60732</v>
      </c>
      <c r="L262">
        <v>121466</v>
      </c>
      <c r="O262">
        <v>182198</v>
      </c>
      <c r="Q262">
        <f t="shared" ref="Q262:Q325" si="12">SUM(C262:G262)</f>
        <v>60732</v>
      </c>
      <c r="R262">
        <f t="shared" ref="R262:R325" si="13">SUM(L262:N262)</f>
        <v>121466</v>
      </c>
      <c r="S262">
        <f t="shared" ref="S262:S325" si="14">SUM(H262:K262)</f>
        <v>0</v>
      </c>
    </row>
    <row r="263" spans="2:19" x14ac:dyDescent="0.35">
      <c r="B263" s="2" t="s">
        <v>260</v>
      </c>
      <c r="H263">
        <v>364401</v>
      </c>
      <c r="O263">
        <v>364401</v>
      </c>
      <c r="Q263">
        <f t="shared" si="12"/>
        <v>0</v>
      </c>
      <c r="R263">
        <f t="shared" si="13"/>
        <v>0</v>
      </c>
      <c r="S263">
        <f t="shared" si="14"/>
        <v>364401</v>
      </c>
    </row>
    <row r="264" spans="2:19" x14ac:dyDescent="0.35">
      <c r="B264" s="2" t="s">
        <v>261</v>
      </c>
      <c r="C264">
        <v>60732</v>
      </c>
      <c r="L264">
        <v>121466</v>
      </c>
      <c r="O264">
        <v>182198</v>
      </c>
      <c r="Q264">
        <f t="shared" si="12"/>
        <v>60732</v>
      </c>
      <c r="R264">
        <f t="shared" si="13"/>
        <v>121466</v>
      </c>
      <c r="S264">
        <f t="shared" si="14"/>
        <v>0</v>
      </c>
    </row>
    <row r="265" spans="2:19" x14ac:dyDescent="0.35">
      <c r="B265" s="2" t="s">
        <v>262</v>
      </c>
      <c r="C265">
        <v>85028</v>
      </c>
      <c r="L265">
        <v>121466</v>
      </c>
      <c r="O265">
        <v>206494</v>
      </c>
      <c r="Q265">
        <f t="shared" si="12"/>
        <v>85028</v>
      </c>
      <c r="R265">
        <f t="shared" si="13"/>
        <v>121466</v>
      </c>
      <c r="S265">
        <f t="shared" si="14"/>
        <v>0</v>
      </c>
    </row>
    <row r="266" spans="2:19" x14ac:dyDescent="0.35">
      <c r="B266" s="2" t="s">
        <v>263</v>
      </c>
      <c r="H266">
        <v>364401</v>
      </c>
      <c r="O266">
        <v>364401</v>
      </c>
      <c r="Q266">
        <f t="shared" si="12"/>
        <v>0</v>
      </c>
      <c r="R266">
        <f t="shared" si="13"/>
        <v>0</v>
      </c>
      <c r="S266">
        <f t="shared" si="14"/>
        <v>364401</v>
      </c>
    </row>
    <row r="267" spans="2:19" x14ac:dyDescent="0.35">
      <c r="B267" s="2" t="s">
        <v>264</v>
      </c>
      <c r="C267">
        <v>60732</v>
      </c>
      <c r="L267">
        <v>121466</v>
      </c>
      <c r="O267">
        <v>182198</v>
      </c>
      <c r="Q267">
        <f t="shared" si="12"/>
        <v>60732</v>
      </c>
      <c r="R267">
        <f t="shared" si="13"/>
        <v>121466</v>
      </c>
      <c r="S267">
        <f t="shared" si="14"/>
        <v>0</v>
      </c>
    </row>
    <row r="268" spans="2:19" x14ac:dyDescent="0.35">
      <c r="B268" s="2" t="s">
        <v>265</v>
      </c>
      <c r="H268">
        <v>364401</v>
      </c>
      <c r="O268">
        <v>364401</v>
      </c>
      <c r="Q268">
        <f t="shared" si="12"/>
        <v>0</v>
      </c>
      <c r="R268">
        <f t="shared" si="13"/>
        <v>0</v>
      </c>
      <c r="S268">
        <f t="shared" si="14"/>
        <v>364401</v>
      </c>
    </row>
    <row r="269" spans="2:19" x14ac:dyDescent="0.35">
      <c r="B269" s="2" t="s">
        <v>266</v>
      </c>
      <c r="C269">
        <v>75917</v>
      </c>
      <c r="L269">
        <v>121466</v>
      </c>
      <c r="O269">
        <v>197383</v>
      </c>
      <c r="Q269">
        <f t="shared" si="12"/>
        <v>75917</v>
      </c>
      <c r="R269">
        <f t="shared" si="13"/>
        <v>121466</v>
      </c>
      <c r="S269">
        <f t="shared" si="14"/>
        <v>0</v>
      </c>
    </row>
    <row r="270" spans="2:19" x14ac:dyDescent="0.35">
      <c r="B270" s="2" t="s">
        <v>267</v>
      </c>
      <c r="H270">
        <v>364401</v>
      </c>
      <c r="O270">
        <v>364401</v>
      </c>
      <c r="Q270">
        <f t="shared" si="12"/>
        <v>0</v>
      </c>
      <c r="R270">
        <f t="shared" si="13"/>
        <v>0</v>
      </c>
      <c r="S270">
        <f t="shared" si="14"/>
        <v>364401</v>
      </c>
    </row>
    <row r="271" spans="2:19" x14ac:dyDescent="0.35">
      <c r="B271" s="2" t="s">
        <v>268</v>
      </c>
      <c r="C271">
        <v>60732</v>
      </c>
      <c r="L271">
        <v>121466</v>
      </c>
      <c r="O271">
        <v>182198</v>
      </c>
      <c r="Q271">
        <f t="shared" si="12"/>
        <v>60732</v>
      </c>
      <c r="R271">
        <f t="shared" si="13"/>
        <v>121466</v>
      </c>
      <c r="S271">
        <f t="shared" si="14"/>
        <v>0</v>
      </c>
    </row>
    <row r="272" spans="2:19" x14ac:dyDescent="0.35">
      <c r="B272" s="2" t="s">
        <v>269</v>
      </c>
      <c r="H272">
        <v>364401</v>
      </c>
      <c r="O272">
        <v>364401</v>
      </c>
      <c r="Q272">
        <f t="shared" si="12"/>
        <v>0</v>
      </c>
      <c r="R272">
        <f t="shared" si="13"/>
        <v>0</v>
      </c>
      <c r="S272">
        <f t="shared" si="14"/>
        <v>364401</v>
      </c>
    </row>
    <row r="273" spans="2:19" x14ac:dyDescent="0.35">
      <c r="B273" s="2" t="s">
        <v>270</v>
      </c>
      <c r="C273">
        <v>60732</v>
      </c>
      <c r="H273">
        <v>364401</v>
      </c>
      <c r="L273">
        <v>121466</v>
      </c>
      <c r="O273">
        <v>546599</v>
      </c>
      <c r="Q273">
        <f t="shared" si="12"/>
        <v>60732</v>
      </c>
      <c r="R273">
        <f t="shared" si="13"/>
        <v>121466</v>
      </c>
      <c r="S273">
        <f t="shared" si="14"/>
        <v>364401</v>
      </c>
    </row>
    <row r="274" spans="2:19" x14ac:dyDescent="0.35">
      <c r="B274" s="2" t="s">
        <v>271</v>
      </c>
      <c r="C274">
        <v>60732</v>
      </c>
      <c r="L274">
        <v>121466</v>
      </c>
      <c r="O274">
        <v>182198</v>
      </c>
      <c r="Q274">
        <f t="shared" si="12"/>
        <v>60732</v>
      </c>
      <c r="R274">
        <f t="shared" si="13"/>
        <v>121466</v>
      </c>
      <c r="S274">
        <f t="shared" si="14"/>
        <v>0</v>
      </c>
    </row>
    <row r="275" spans="2:19" x14ac:dyDescent="0.35">
      <c r="B275" s="2" t="s">
        <v>272</v>
      </c>
      <c r="H275">
        <v>364401</v>
      </c>
      <c r="O275">
        <v>364401</v>
      </c>
      <c r="Q275">
        <f t="shared" si="12"/>
        <v>0</v>
      </c>
      <c r="R275">
        <f t="shared" si="13"/>
        <v>0</v>
      </c>
      <c r="S275">
        <f t="shared" si="14"/>
        <v>364401</v>
      </c>
    </row>
    <row r="276" spans="2:19" x14ac:dyDescent="0.35">
      <c r="B276" s="2" t="s">
        <v>273</v>
      </c>
      <c r="C276">
        <v>60732</v>
      </c>
      <c r="O276">
        <v>60732</v>
      </c>
      <c r="Q276">
        <f t="shared" si="12"/>
        <v>60732</v>
      </c>
      <c r="R276">
        <f t="shared" si="13"/>
        <v>0</v>
      </c>
      <c r="S276">
        <f t="shared" si="14"/>
        <v>0</v>
      </c>
    </row>
    <row r="277" spans="2:19" x14ac:dyDescent="0.35">
      <c r="B277" s="2" t="s">
        <v>274</v>
      </c>
      <c r="C277">
        <v>60732</v>
      </c>
      <c r="L277">
        <v>121466</v>
      </c>
      <c r="O277">
        <v>182198</v>
      </c>
      <c r="Q277">
        <f t="shared" si="12"/>
        <v>60732</v>
      </c>
      <c r="R277">
        <f t="shared" si="13"/>
        <v>121466</v>
      </c>
      <c r="S277">
        <f t="shared" si="14"/>
        <v>0</v>
      </c>
    </row>
    <row r="278" spans="2:19" x14ac:dyDescent="0.35">
      <c r="B278" s="2" t="s">
        <v>275</v>
      </c>
      <c r="H278">
        <v>364401</v>
      </c>
      <c r="O278">
        <v>364401</v>
      </c>
      <c r="Q278">
        <f t="shared" si="12"/>
        <v>0</v>
      </c>
      <c r="R278">
        <f t="shared" si="13"/>
        <v>0</v>
      </c>
      <c r="S278">
        <f t="shared" si="14"/>
        <v>364401</v>
      </c>
    </row>
    <row r="279" spans="2:19" x14ac:dyDescent="0.35">
      <c r="B279" s="2" t="s">
        <v>276</v>
      </c>
      <c r="C279">
        <v>66806</v>
      </c>
      <c r="L279">
        <v>121466</v>
      </c>
      <c r="O279">
        <v>188272</v>
      </c>
      <c r="Q279">
        <f t="shared" si="12"/>
        <v>66806</v>
      </c>
      <c r="R279">
        <f t="shared" si="13"/>
        <v>121466</v>
      </c>
      <c r="S279">
        <f t="shared" si="14"/>
        <v>0</v>
      </c>
    </row>
    <row r="280" spans="2:19" x14ac:dyDescent="0.35">
      <c r="B280" s="2" t="s">
        <v>277</v>
      </c>
      <c r="C280">
        <v>60732</v>
      </c>
      <c r="H280">
        <v>364401</v>
      </c>
      <c r="L280">
        <v>121466</v>
      </c>
      <c r="O280">
        <v>546599</v>
      </c>
      <c r="Q280">
        <f t="shared" si="12"/>
        <v>60732</v>
      </c>
      <c r="R280">
        <f t="shared" si="13"/>
        <v>121466</v>
      </c>
      <c r="S280">
        <f t="shared" si="14"/>
        <v>364401</v>
      </c>
    </row>
    <row r="281" spans="2:19" x14ac:dyDescent="0.35">
      <c r="B281" s="2" t="s">
        <v>278</v>
      </c>
      <c r="C281">
        <v>60732</v>
      </c>
      <c r="L281">
        <v>121466</v>
      </c>
      <c r="O281">
        <v>182198</v>
      </c>
      <c r="Q281">
        <f t="shared" si="12"/>
        <v>60732</v>
      </c>
      <c r="R281">
        <f t="shared" si="13"/>
        <v>121466</v>
      </c>
      <c r="S281">
        <f t="shared" si="14"/>
        <v>0</v>
      </c>
    </row>
    <row r="282" spans="2:19" x14ac:dyDescent="0.35">
      <c r="B282" s="2" t="s">
        <v>279</v>
      </c>
      <c r="H282">
        <v>364401</v>
      </c>
      <c r="O282">
        <v>364401</v>
      </c>
      <c r="Q282">
        <f t="shared" si="12"/>
        <v>0</v>
      </c>
      <c r="R282">
        <f t="shared" si="13"/>
        <v>0</v>
      </c>
      <c r="S282">
        <f t="shared" si="14"/>
        <v>364401</v>
      </c>
    </row>
    <row r="283" spans="2:19" x14ac:dyDescent="0.35">
      <c r="B283" s="2" t="s">
        <v>280</v>
      </c>
      <c r="C283">
        <v>60732</v>
      </c>
      <c r="L283">
        <v>121466</v>
      </c>
      <c r="O283">
        <v>182198</v>
      </c>
      <c r="Q283">
        <f t="shared" si="12"/>
        <v>60732</v>
      </c>
      <c r="R283">
        <f t="shared" si="13"/>
        <v>121466</v>
      </c>
      <c r="S283">
        <f t="shared" si="14"/>
        <v>0</v>
      </c>
    </row>
    <row r="284" spans="2:19" x14ac:dyDescent="0.35">
      <c r="B284" s="2" t="s">
        <v>281</v>
      </c>
      <c r="C284">
        <v>60732</v>
      </c>
      <c r="H284">
        <v>364401</v>
      </c>
      <c r="L284">
        <v>121466</v>
      </c>
      <c r="O284">
        <v>546599</v>
      </c>
      <c r="Q284">
        <f t="shared" si="12"/>
        <v>60732</v>
      </c>
      <c r="R284">
        <f t="shared" si="13"/>
        <v>121466</v>
      </c>
      <c r="S284">
        <f t="shared" si="14"/>
        <v>364401</v>
      </c>
    </row>
    <row r="285" spans="2:19" x14ac:dyDescent="0.35">
      <c r="B285" s="2" t="s">
        <v>282</v>
      </c>
      <c r="C285">
        <v>60732</v>
      </c>
      <c r="L285">
        <v>121466</v>
      </c>
      <c r="O285">
        <v>182198</v>
      </c>
      <c r="Q285">
        <f t="shared" si="12"/>
        <v>60732</v>
      </c>
      <c r="R285">
        <f t="shared" si="13"/>
        <v>121466</v>
      </c>
      <c r="S285">
        <f t="shared" si="14"/>
        <v>0</v>
      </c>
    </row>
    <row r="286" spans="2:19" x14ac:dyDescent="0.35">
      <c r="B286" s="2" t="s">
        <v>283</v>
      </c>
      <c r="H286">
        <v>364401</v>
      </c>
      <c r="O286">
        <v>364401</v>
      </c>
      <c r="Q286">
        <f t="shared" si="12"/>
        <v>0</v>
      </c>
      <c r="R286">
        <f t="shared" si="13"/>
        <v>0</v>
      </c>
      <c r="S286">
        <f t="shared" si="14"/>
        <v>364401</v>
      </c>
    </row>
    <row r="287" spans="2:19" x14ac:dyDescent="0.35">
      <c r="B287" s="2" t="s">
        <v>284</v>
      </c>
      <c r="C287">
        <v>60732</v>
      </c>
      <c r="L287">
        <v>121466</v>
      </c>
      <c r="O287">
        <v>182198</v>
      </c>
      <c r="Q287">
        <f t="shared" si="12"/>
        <v>60732</v>
      </c>
      <c r="R287">
        <f t="shared" si="13"/>
        <v>121466</v>
      </c>
      <c r="S287">
        <f t="shared" si="14"/>
        <v>0</v>
      </c>
    </row>
    <row r="288" spans="2:19" x14ac:dyDescent="0.35">
      <c r="B288" s="2" t="s">
        <v>285</v>
      </c>
      <c r="C288">
        <v>60732</v>
      </c>
      <c r="L288">
        <v>121466</v>
      </c>
      <c r="O288">
        <v>182198</v>
      </c>
      <c r="Q288">
        <f t="shared" si="12"/>
        <v>60732</v>
      </c>
      <c r="R288">
        <f t="shared" si="13"/>
        <v>121466</v>
      </c>
      <c r="S288">
        <f t="shared" si="14"/>
        <v>0</v>
      </c>
    </row>
    <row r="289" spans="2:19" x14ac:dyDescent="0.35">
      <c r="B289" s="2" t="s">
        <v>286</v>
      </c>
      <c r="C289">
        <v>60732</v>
      </c>
      <c r="L289">
        <v>121466</v>
      </c>
      <c r="O289">
        <v>182198</v>
      </c>
      <c r="Q289">
        <f t="shared" si="12"/>
        <v>60732</v>
      </c>
      <c r="R289">
        <f t="shared" si="13"/>
        <v>121466</v>
      </c>
      <c r="S289">
        <f t="shared" si="14"/>
        <v>0</v>
      </c>
    </row>
    <row r="290" spans="2:19" x14ac:dyDescent="0.35">
      <c r="B290" s="2" t="s">
        <v>287</v>
      </c>
      <c r="H290">
        <v>364401</v>
      </c>
      <c r="O290">
        <v>364401</v>
      </c>
      <c r="Q290">
        <f t="shared" si="12"/>
        <v>0</v>
      </c>
      <c r="R290">
        <f t="shared" si="13"/>
        <v>0</v>
      </c>
      <c r="S290">
        <f t="shared" si="14"/>
        <v>364401</v>
      </c>
    </row>
    <row r="291" spans="2:19" x14ac:dyDescent="0.35">
      <c r="B291" s="2" t="s">
        <v>288</v>
      </c>
      <c r="C291">
        <v>60732</v>
      </c>
      <c r="H291">
        <v>364401</v>
      </c>
      <c r="L291">
        <v>121466</v>
      </c>
      <c r="O291">
        <v>546599</v>
      </c>
      <c r="Q291">
        <f t="shared" si="12"/>
        <v>60732</v>
      </c>
      <c r="R291">
        <f t="shared" si="13"/>
        <v>121466</v>
      </c>
      <c r="S291">
        <f t="shared" si="14"/>
        <v>364401</v>
      </c>
    </row>
    <row r="292" spans="2:19" x14ac:dyDescent="0.35">
      <c r="B292" s="2" t="s">
        <v>289</v>
      </c>
      <c r="C292">
        <v>60732</v>
      </c>
      <c r="H292">
        <v>364401</v>
      </c>
      <c r="L292">
        <v>121466</v>
      </c>
      <c r="O292">
        <v>546599</v>
      </c>
      <c r="Q292">
        <f t="shared" si="12"/>
        <v>60732</v>
      </c>
      <c r="R292">
        <f t="shared" si="13"/>
        <v>121466</v>
      </c>
      <c r="S292">
        <f t="shared" si="14"/>
        <v>364401</v>
      </c>
    </row>
    <row r="293" spans="2:19" x14ac:dyDescent="0.35">
      <c r="B293" s="2" t="s">
        <v>290</v>
      </c>
      <c r="C293">
        <v>60732</v>
      </c>
      <c r="H293">
        <v>364401</v>
      </c>
      <c r="L293">
        <v>121466</v>
      </c>
      <c r="O293">
        <v>546599</v>
      </c>
      <c r="Q293">
        <f t="shared" si="12"/>
        <v>60732</v>
      </c>
      <c r="R293">
        <f t="shared" si="13"/>
        <v>121466</v>
      </c>
      <c r="S293">
        <f t="shared" si="14"/>
        <v>364401</v>
      </c>
    </row>
    <row r="294" spans="2:19" x14ac:dyDescent="0.35">
      <c r="B294" s="2" t="s">
        <v>291</v>
      </c>
      <c r="C294">
        <v>60732</v>
      </c>
      <c r="H294">
        <v>364401</v>
      </c>
      <c r="L294">
        <v>121466</v>
      </c>
      <c r="O294">
        <v>546599</v>
      </c>
      <c r="Q294">
        <f t="shared" si="12"/>
        <v>60732</v>
      </c>
      <c r="R294">
        <f t="shared" si="13"/>
        <v>121466</v>
      </c>
      <c r="S294">
        <f t="shared" si="14"/>
        <v>364401</v>
      </c>
    </row>
    <row r="295" spans="2:19" x14ac:dyDescent="0.35">
      <c r="B295" s="2" t="s">
        <v>292</v>
      </c>
      <c r="C295">
        <v>315840</v>
      </c>
      <c r="L295">
        <v>151831</v>
      </c>
      <c r="O295">
        <v>467671</v>
      </c>
      <c r="Q295">
        <f t="shared" si="12"/>
        <v>315840</v>
      </c>
      <c r="R295">
        <f t="shared" si="13"/>
        <v>151831</v>
      </c>
      <c r="S295">
        <f t="shared" si="14"/>
        <v>0</v>
      </c>
    </row>
    <row r="296" spans="2:19" x14ac:dyDescent="0.35">
      <c r="B296" s="2" t="s">
        <v>293</v>
      </c>
      <c r="C296">
        <v>60732</v>
      </c>
      <c r="L296">
        <v>121466</v>
      </c>
      <c r="O296">
        <v>182198</v>
      </c>
      <c r="Q296">
        <f t="shared" si="12"/>
        <v>60732</v>
      </c>
      <c r="R296">
        <f t="shared" si="13"/>
        <v>121466</v>
      </c>
      <c r="S296">
        <f t="shared" si="14"/>
        <v>0</v>
      </c>
    </row>
    <row r="297" spans="2:19" x14ac:dyDescent="0.35">
      <c r="B297" s="2" t="s">
        <v>294</v>
      </c>
      <c r="C297">
        <v>60732</v>
      </c>
      <c r="O297">
        <v>60732</v>
      </c>
      <c r="Q297">
        <f t="shared" si="12"/>
        <v>60732</v>
      </c>
      <c r="R297">
        <f t="shared" si="13"/>
        <v>0</v>
      </c>
      <c r="S297">
        <f t="shared" si="14"/>
        <v>0</v>
      </c>
    </row>
    <row r="298" spans="2:19" x14ac:dyDescent="0.35">
      <c r="B298" s="2" t="s">
        <v>296</v>
      </c>
      <c r="C298">
        <v>60732</v>
      </c>
      <c r="L298">
        <v>121466</v>
      </c>
      <c r="O298">
        <v>182198</v>
      </c>
      <c r="Q298">
        <f t="shared" si="12"/>
        <v>60732</v>
      </c>
      <c r="R298">
        <f t="shared" si="13"/>
        <v>121466</v>
      </c>
      <c r="S298">
        <f t="shared" si="14"/>
        <v>0</v>
      </c>
    </row>
    <row r="299" spans="2:19" x14ac:dyDescent="0.35">
      <c r="B299" s="2" t="s">
        <v>297</v>
      </c>
      <c r="H299">
        <v>364401</v>
      </c>
      <c r="O299">
        <v>364401</v>
      </c>
      <c r="Q299">
        <f t="shared" si="12"/>
        <v>0</v>
      </c>
      <c r="R299">
        <f t="shared" si="13"/>
        <v>0</v>
      </c>
      <c r="S299">
        <f t="shared" si="14"/>
        <v>364401</v>
      </c>
    </row>
    <row r="300" spans="2:19" x14ac:dyDescent="0.35">
      <c r="B300" s="2" t="s">
        <v>298</v>
      </c>
      <c r="C300">
        <v>72880</v>
      </c>
      <c r="L300">
        <v>121466</v>
      </c>
      <c r="O300">
        <v>194346</v>
      </c>
      <c r="Q300">
        <f t="shared" si="12"/>
        <v>72880</v>
      </c>
      <c r="R300">
        <f t="shared" si="13"/>
        <v>121466</v>
      </c>
      <c r="S300">
        <f t="shared" si="14"/>
        <v>0</v>
      </c>
    </row>
    <row r="301" spans="2:19" x14ac:dyDescent="0.35">
      <c r="B301" s="2" t="s">
        <v>299</v>
      </c>
      <c r="H301">
        <v>364401</v>
      </c>
      <c r="O301">
        <v>364401</v>
      </c>
      <c r="Q301">
        <f t="shared" si="12"/>
        <v>0</v>
      </c>
      <c r="R301">
        <f t="shared" si="13"/>
        <v>0</v>
      </c>
      <c r="S301">
        <f t="shared" si="14"/>
        <v>364401</v>
      </c>
    </row>
    <row r="302" spans="2:19" x14ac:dyDescent="0.35">
      <c r="B302" s="2" t="s">
        <v>300</v>
      </c>
      <c r="C302">
        <v>60732</v>
      </c>
      <c r="L302">
        <v>121466</v>
      </c>
      <c r="O302">
        <v>182198</v>
      </c>
      <c r="Q302">
        <f t="shared" si="12"/>
        <v>60732</v>
      </c>
      <c r="R302">
        <f t="shared" si="13"/>
        <v>121466</v>
      </c>
      <c r="S302">
        <f t="shared" si="14"/>
        <v>0</v>
      </c>
    </row>
    <row r="303" spans="2:19" x14ac:dyDescent="0.35">
      <c r="B303" s="2" t="s">
        <v>301</v>
      </c>
      <c r="H303">
        <v>364401</v>
      </c>
      <c r="O303">
        <v>364401</v>
      </c>
      <c r="Q303">
        <f t="shared" si="12"/>
        <v>0</v>
      </c>
      <c r="R303">
        <f t="shared" si="13"/>
        <v>0</v>
      </c>
      <c r="S303">
        <f t="shared" si="14"/>
        <v>364401</v>
      </c>
    </row>
    <row r="304" spans="2:19" x14ac:dyDescent="0.35">
      <c r="B304" s="2" t="s">
        <v>302</v>
      </c>
      <c r="C304">
        <v>60732</v>
      </c>
      <c r="O304">
        <v>60732</v>
      </c>
      <c r="Q304">
        <f t="shared" si="12"/>
        <v>60732</v>
      </c>
      <c r="R304">
        <f t="shared" si="13"/>
        <v>0</v>
      </c>
      <c r="S304">
        <f t="shared" si="14"/>
        <v>0</v>
      </c>
    </row>
    <row r="305" spans="2:19" x14ac:dyDescent="0.35">
      <c r="B305" s="2" t="s">
        <v>303</v>
      </c>
      <c r="C305">
        <v>60732</v>
      </c>
      <c r="O305">
        <v>60732</v>
      </c>
      <c r="Q305">
        <f t="shared" si="12"/>
        <v>60732</v>
      </c>
      <c r="R305">
        <f t="shared" si="13"/>
        <v>0</v>
      </c>
      <c r="S305">
        <f t="shared" si="14"/>
        <v>0</v>
      </c>
    </row>
    <row r="306" spans="2:19" x14ac:dyDescent="0.35">
      <c r="B306" s="2" t="s">
        <v>304</v>
      </c>
      <c r="C306">
        <v>60732</v>
      </c>
      <c r="L306">
        <v>121466</v>
      </c>
      <c r="O306">
        <v>182198</v>
      </c>
      <c r="Q306">
        <f t="shared" si="12"/>
        <v>60732</v>
      </c>
      <c r="R306">
        <f t="shared" si="13"/>
        <v>121466</v>
      </c>
      <c r="S306">
        <f t="shared" si="14"/>
        <v>0</v>
      </c>
    </row>
    <row r="307" spans="2:19" x14ac:dyDescent="0.35">
      <c r="B307" s="2" t="s">
        <v>305</v>
      </c>
      <c r="H307">
        <v>364401</v>
      </c>
      <c r="O307">
        <v>364401</v>
      </c>
      <c r="Q307">
        <f t="shared" si="12"/>
        <v>0</v>
      </c>
      <c r="R307">
        <f t="shared" si="13"/>
        <v>0</v>
      </c>
      <c r="S307">
        <f t="shared" si="14"/>
        <v>364401</v>
      </c>
    </row>
    <row r="308" spans="2:19" x14ac:dyDescent="0.35">
      <c r="B308" s="2" t="s">
        <v>306</v>
      </c>
      <c r="C308">
        <v>60732</v>
      </c>
      <c r="L308">
        <v>121466</v>
      </c>
      <c r="O308">
        <v>182198</v>
      </c>
      <c r="Q308">
        <f t="shared" si="12"/>
        <v>60732</v>
      </c>
      <c r="R308">
        <f t="shared" si="13"/>
        <v>121466</v>
      </c>
      <c r="S308">
        <f t="shared" si="14"/>
        <v>0</v>
      </c>
    </row>
    <row r="309" spans="2:19" x14ac:dyDescent="0.35">
      <c r="B309" s="2" t="s">
        <v>307</v>
      </c>
      <c r="H309">
        <v>364401</v>
      </c>
      <c r="O309">
        <v>364401</v>
      </c>
      <c r="Q309">
        <f t="shared" si="12"/>
        <v>0</v>
      </c>
      <c r="R309">
        <f t="shared" si="13"/>
        <v>0</v>
      </c>
      <c r="S309">
        <f t="shared" si="14"/>
        <v>364401</v>
      </c>
    </row>
    <row r="310" spans="2:19" x14ac:dyDescent="0.35">
      <c r="B310" s="2" t="s">
        <v>308</v>
      </c>
      <c r="C310">
        <v>60732</v>
      </c>
      <c r="L310">
        <v>121466</v>
      </c>
      <c r="O310">
        <v>182198</v>
      </c>
      <c r="Q310">
        <f t="shared" si="12"/>
        <v>60732</v>
      </c>
      <c r="R310">
        <f t="shared" si="13"/>
        <v>121466</v>
      </c>
      <c r="S310">
        <f t="shared" si="14"/>
        <v>0</v>
      </c>
    </row>
    <row r="311" spans="2:19" x14ac:dyDescent="0.35">
      <c r="B311" s="2" t="s">
        <v>309</v>
      </c>
      <c r="C311">
        <v>60732</v>
      </c>
      <c r="O311">
        <v>60732</v>
      </c>
      <c r="Q311">
        <f t="shared" si="12"/>
        <v>60732</v>
      </c>
      <c r="R311">
        <f t="shared" si="13"/>
        <v>0</v>
      </c>
      <c r="S311">
        <f t="shared" si="14"/>
        <v>0</v>
      </c>
    </row>
    <row r="312" spans="2:19" x14ac:dyDescent="0.35">
      <c r="B312" s="2" t="s">
        <v>310</v>
      </c>
      <c r="C312">
        <v>60732</v>
      </c>
      <c r="O312">
        <v>60732</v>
      </c>
      <c r="Q312">
        <f t="shared" si="12"/>
        <v>60732</v>
      </c>
      <c r="R312">
        <f t="shared" si="13"/>
        <v>0</v>
      </c>
      <c r="S312">
        <f t="shared" si="14"/>
        <v>0</v>
      </c>
    </row>
    <row r="313" spans="2:19" x14ac:dyDescent="0.35">
      <c r="B313" s="2" t="s">
        <v>311</v>
      </c>
      <c r="C313">
        <v>60732</v>
      </c>
      <c r="O313">
        <v>60732</v>
      </c>
      <c r="Q313">
        <f t="shared" si="12"/>
        <v>60732</v>
      </c>
      <c r="R313">
        <f t="shared" si="13"/>
        <v>0</v>
      </c>
      <c r="S313">
        <f t="shared" si="14"/>
        <v>0</v>
      </c>
    </row>
    <row r="314" spans="2:19" x14ac:dyDescent="0.35">
      <c r="B314" s="2" t="s">
        <v>312</v>
      </c>
      <c r="H314">
        <v>364401</v>
      </c>
      <c r="O314">
        <v>364401</v>
      </c>
      <c r="Q314">
        <f t="shared" si="12"/>
        <v>0</v>
      </c>
      <c r="R314">
        <f t="shared" si="13"/>
        <v>0</v>
      </c>
      <c r="S314">
        <f t="shared" si="14"/>
        <v>364401</v>
      </c>
    </row>
    <row r="315" spans="2:19" x14ac:dyDescent="0.35">
      <c r="B315" s="2" t="s">
        <v>313</v>
      </c>
      <c r="C315">
        <v>60732</v>
      </c>
      <c r="L315">
        <v>121466</v>
      </c>
      <c r="O315">
        <v>182198</v>
      </c>
      <c r="Q315">
        <f t="shared" si="12"/>
        <v>60732</v>
      </c>
      <c r="R315">
        <f t="shared" si="13"/>
        <v>121466</v>
      </c>
      <c r="S315">
        <f t="shared" si="14"/>
        <v>0</v>
      </c>
    </row>
    <row r="316" spans="2:19" x14ac:dyDescent="0.35">
      <c r="B316" s="2" t="s">
        <v>314</v>
      </c>
      <c r="H316">
        <v>364401</v>
      </c>
      <c r="O316">
        <v>364401</v>
      </c>
      <c r="Q316">
        <f t="shared" si="12"/>
        <v>0</v>
      </c>
      <c r="R316">
        <f t="shared" si="13"/>
        <v>0</v>
      </c>
      <c r="S316">
        <f t="shared" si="14"/>
        <v>364401</v>
      </c>
    </row>
    <row r="317" spans="2:19" x14ac:dyDescent="0.35">
      <c r="B317" s="2" t="s">
        <v>315</v>
      </c>
      <c r="C317">
        <v>60732</v>
      </c>
      <c r="O317">
        <v>60732</v>
      </c>
      <c r="Q317">
        <f t="shared" si="12"/>
        <v>60732</v>
      </c>
      <c r="R317">
        <f t="shared" si="13"/>
        <v>0</v>
      </c>
      <c r="S317">
        <f t="shared" si="14"/>
        <v>0</v>
      </c>
    </row>
    <row r="318" spans="2:19" x14ac:dyDescent="0.35">
      <c r="B318" s="2" t="s">
        <v>316</v>
      </c>
      <c r="C318">
        <v>60732</v>
      </c>
      <c r="L318">
        <v>121466</v>
      </c>
      <c r="O318">
        <v>182198</v>
      </c>
      <c r="Q318">
        <f t="shared" si="12"/>
        <v>60732</v>
      </c>
      <c r="R318">
        <f t="shared" si="13"/>
        <v>121466</v>
      </c>
      <c r="S318">
        <f t="shared" si="14"/>
        <v>0</v>
      </c>
    </row>
    <row r="319" spans="2:19" x14ac:dyDescent="0.35">
      <c r="B319" s="2" t="s">
        <v>317</v>
      </c>
      <c r="H319">
        <v>364401</v>
      </c>
      <c r="O319">
        <v>364401</v>
      </c>
      <c r="Q319">
        <f t="shared" si="12"/>
        <v>0</v>
      </c>
      <c r="R319">
        <f t="shared" si="13"/>
        <v>0</v>
      </c>
      <c r="S319">
        <f t="shared" si="14"/>
        <v>364401</v>
      </c>
    </row>
    <row r="320" spans="2:19" x14ac:dyDescent="0.35">
      <c r="B320" s="2" t="s">
        <v>318</v>
      </c>
      <c r="C320">
        <v>60732</v>
      </c>
      <c r="L320">
        <v>121466</v>
      </c>
      <c r="O320">
        <v>182198</v>
      </c>
      <c r="Q320">
        <f t="shared" si="12"/>
        <v>60732</v>
      </c>
      <c r="R320">
        <f t="shared" si="13"/>
        <v>121466</v>
      </c>
      <c r="S320">
        <f t="shared" si="14"/>
        <v>0</v>
      </c>
    </row>
    <row r="321" spans="2:19" x14ac:dyDescent="0.35">
      <c r="B321" s="2" t="s">
        <v>319</v>
      </c>
      <c r="H321">
        <v>364401</v>
      </c>
      <c r="O321">
        <v>364401</v>
      </c>
      <c r="Q321">
        <f t="shared" si="12"/>
        <v>0</v>
      </c>
      <c r="R321">
        <f t="shared" si="13"/>
        <v>0</v>
      </c>
      <c r="S321">
        <f t="shared" si="14"/>
        <v>364401</v>
      </c>
    </row>
    <row r="322" spans="2:19" x14ac:dyDescent="0.35">
      <c r="B322" s="2" t="s">
        <v>320</v>
      </c>
      <c r="C322">
        <v>60732</v>
      </c>
      <c r="O322">
        <v>60732</v>
      </c>
      <c r="Q322">
        <f t="shared" si="12"/>
        <v>60732</v>
      </c>
      <c r="R322">
        <f t="shared" si="13"/>
        <v>0</v>
      </c>
      <c r="S322">
        <f t="shared" si="14"/>
        <v>0</v>
      </c>
    </row>
    <row r="323" spans="2:19" x14ac:dyDescent="0.35">
      <c r="B323" s="2" t="s">
        <v>321</v>
      </c>
      <c r="C323">
        <v>60732</v>
      </c>
      <c r="O323">
        <v>60732</v>
      </c>
      <c r="Q323">
        <f t="shared" si="12"/>
        <v>60732</v>
      </c>
      <c r="R323">
        <f t="shared" si="13"/>
        <v>0</v>
      </c>
      <c r="S323">
        <f t="shared" si="14"/>
        <v>0</v>
      </c>
    </row>
    <row r="324" spans="2:19" x14ac:dyDescent="0.35">
      <c r="B324" s="2" t="s">
        <v>322</v>
      </c>
      <c r="C324">
        <v>60732</v>
      </c>
      <c r="L324">
        <v>121466</v>
      </c>
      <c r="O324">
        <v>182198</v>
      </c>
      <c r="Q324">
        <f t="shared" si="12"/>
        <v>60732</v>
      </c>
      <c r="R324">
        <f t="shared" si="13"/>
        <v>121466</v>
      </c>
      <c r="S324">
        <f t="shared" si="14"/>
        <v>0</v>
      </c>
    </row>
    <row r="325" spans="2:19" x14ac:dyDescent="0.35">
      <c r="B325" s="2" t="s">
        <v>323</v>
      </c>
      <c r="C325">
        <v>60732</v>
      </c>
      <c r="H325">
        <v>364401</v>
      </c>
      <c r="L325">
        <v>121466</v>
      </c>
      <c r="O325">
        <v>546599</v>
      </c>
      <c r="Q325">
        <f t="shared" si="12"/>
        <v>60732</v>
      </c>
      <c r="R325">
        <f t="shared" si="13"/>
        <v>121466</v>
      </c>
      <c r="S325">
        <f t="shared" si="14"/>
        <v>364401</v>
      </c>
    </row>
    <row r="326" spans="2:19" x14ac:dyDescent="0.35">
      <c r="B326" s="2" t="s">
        <v>324</v>
      </c>
      <c r="C326">
        <v>66806</v>
      </c>
      <c r="D326">
        <v>60732</v>
      </c>
      <c r="L326">
        <v>121466</v>
      </c>
      <c r="O326">
        <v>249004</v>
      </c>
      <c r="Q326">
        <f t="shared" ref="Q326:Q389" si="15">SUM(C326:G326)</f>
        <v>127538</v>
      </c>
      <c r="R326">
        <f t="shared" ref="R326:R389" si="16">SUM(L326:N326)</f>
        <v>121466</v>
      </c>
      <c r="S326">
        <f t="shared" ref="S326:S389" si="17">SUM(H326:K326)</f>
        <v>0</v>
      </c>
    </row>
    <row r="327" spans="2:19" x14ac:dyDescent="0.35">
      <c r="B327" s="2" t="s">
        <v>325</v>
      </c>
      <c r="H327">
        <v>364401</v>
      </c>
      <c r="O327">
        <v>364401</v>
      </c>
      <c r="Q327">
        <f t="shared" si="15"/>
        <v>0</v>
      </c>
      <c r="R327">
        <f t="shared" si="16"/>
        <v>0</v>
      </c>
      <c r="S327">
        <f t="shared" si="17"/>
        <v>364401</v>
      </c>
    </row>
    <row r="328" spans="2:19" x14ac:dyDescent="0.35">
      <c r="B328" s="2" t="s">
        <v>326</v>
      </c>
      <c r="C328">
        <v>0</v>
      </c>
      <c r="O328">
        <v>0</v>
      </c>
      <c r="Q328">
        <f t="shared" si="15"/>
        <v>0</v>
      </c>
      <c r="R328">
        <f t="shared" si="16"/>
        <v>0</v>
      </c>
      <c r="S328">
        <f t="shared" si="17"/>
        <v>0</v>
      </c>
    </row>
    <row r="329" spans="2:19" x14ac:dyDescent="0.35">
      <c r="B329" s="2" t="s">
        <v>327</v>
      </c>
      <c r="C329">
        <v>60732</v>
      </c>
      <c r="H329">
        <v>364401</v>
      </c>
      <c r="L329">
        <v>121466</v>
      </c>
      <c r="O329">
        <v>546599</v>
      </c>
      <c r="Q329">
        <f t="shared" si="15"/>
        <v>60732</v>
      </c>
      <c r="R329">
        <f t="shared" si="16"/>
        <v>121466</v>
      </c>
      <c r="S329">
        <f t="shared" si="17"/>
        <v>364401</v>
      </c>
    </row>
    <row r="330" spans="2:19" x14ac:dyDescent="0.35">
      <c r="B330" s="2" t="s">
        <v>328</v>
      </c>
      <c r="C330">
        <v>81991</v>
      </c>
      <c r="H330">
        <v>364401</v>
      </c>
      <c r="L330">
        <v>121466</v>
      </c>
      <c r="O330">
        <v>567858</v>
      </c>
      <c r="Q330">
        <f t="shared" si="15"/>
        <v>81991</v>
      </c>
      <c r="R330">
        <f t="shared" si="16"/>
        <v>121466</v>
      </c>
      <c r="S330">
        <f t="shared" si="17"/>
        <v>364401</v>
      </c>
    </row>
    <row r="331" spans="2:19" x14ac:dyDescent="0.35">
      <c r="B331" s="2" t="s">
        <v>329</v>
      </c>
      <c r="C331">
        <v>60732</v>
      </c>
      <c r="L331">
        <v>121466</v>
      </c>
      <c r="O331">
        <v>182198</v>
      </c>
      <c r="Q331">
        <f t="shared" si="15"/>
        <v>60732</v>
      </c>
      <c r="R331">
        <f t="shared" si="16"/>
        <v>121466</v>
      </c>
      <c r="S331">
        <f t="shared" si="17"/>
        <v>0</v>
      </c>
    </row>
    <row r="332" spans="2:19" x14ac:dyDescent="0.35">
      <c r="B332" s="2" t="s">
        <v>330</v>
      </c>
      <c r="H332">
        <v>364401</v>
      </c>
      <c r="O332">
        <v>364401</v>
      </c>
      <c r="Q332">
        <f t="shared" si="15"/>
        <v>0</v>
      </c>
      <c r="R332">
        <f t="shared" si="16"/>
        <v>0</v>
      </c>
      <c r="S332">
        <f t="shared" si="17"/>
        <v>364401</v>
      </c>
    </row>
    <row r="333" spans="2:19" x14ac:dyDescent="0.35">
      <c r="B333" s="2" t="s">
        <v>331</v>
      </c>
      <c r="C333">
        <v>60732</v>
      </c>
      <c r="L333">
        <v>121466</v>
      </c>
      <c r="O333">
        <v>182198</v>
      </c>
      <c r="Q333">
        <f t="shared" si="15"/>
        <v>60732</v>
      </c>
      <c r="R333">
        <f t="shared" si="16"/>
        <v>121466</v>
      </c>
      <c r="S333">
        <f t="shared" si="17"/>
        <v>0</v>
      </c>
    </row>
    <row r="334" spans="2:19" x14ac:dyDescent="0.35">
      <c r="B334" s="2" t="s">
        <v>332</v>
      </c>
      <c r="H334">
        <v>364401</v>
      </c>
      <c r="O334">
        <v>364401</v>
      </c>
      <c r="Q334">
        <f t="shared" si="15"/>
        <v>0</v>
      </c>
      <c r="R334">
        <f t="shared" si="16"/>
        <v>0</v>
      </c>
      <c r="S334">
        <f t="shared" si="17"/>
        <v>364401</v>
      </c>
    </row>
    <row r="335" spans="2:19" x14ac:dyDescent="0.35">
      <c r="B335" s="2" t="s">
        <v>333</v>
      </c>
      <c r="C335">
        <v>60732</v>
      </c>
      <c r="H335">
        <v>364401</v>
      </c>
      <c r="L335">
        <v>121466</v>
      </c>
      <c r="O335">
        <v>546599</v>
      </c>
      <c r="Q335">
        <f t="shared" si="15"/>
        <v>60732</v>
      </c>
      <c r="R335">
        <f t="shared" si="16"/>
        <v>121466</v>
      </c>
      <c r="S335">
        <f t="shared" si="17"/>
        <v>364401</v>
      </c>
    </row>
    <row r="336" spans="2:19" x14ac:dyDescent="0.35">
      <c r="B336" s="2" t="s">
        <v>334</v>
      </c>
      <c r="C336">
        <v>60732</v>
      </c>
      <c r="H336">
        <v>364401</v>
      </c>
      <c r="L336">
        <v>121466</v>
      </c>
      <c r="O336">
        <v>546599</v>
      </c>
      <c r="Q336">
        <f t="shared" si="15"/>
        <v>60732</v>
      </c>
      <c r="R336">
        <f t="shared" si="16"/>
        <v>121466</v>
      </c>
      <c r="S336">
        <f t="shared" si="17"/>
        <v>364401</v>
      </c>
    </row>
    <row r="337" spans="2:19" x14ac:dyDescent="0.35">
      <c r="B337" s="2" t="s">
        <v>335</v>
      </c>
      <c r="C337">
        <v>60732</v>
      </c>
      <c r="O337">
        <v>60732</v>
      </c>
      <c r="Q337">
        <f t="shared" si="15"/>
        <v>60732</v>
      </c>
      <c r="R337">
        <f t="shared" si="16"/>
        <v>0</v>
      </c>
      <c r="S337">
        <f t="shared" si="17"/>
        <v>0</v>
      </c>
    </row>
    <row r="338" spans="2:19" x14ac:dyDescent="0.35">
      <c r="B338" s="2" t="s">
        <v>336</v>
      </c>
      <c r="C338">
        <v>60732</v>
      </c>
      <c r="H338">
        <v>364401</v>
      </c>
      <c r="L338">
        <v>121466</v>
      </c>
      <c r="O338">
        <v>546599</v>
      </c>
      <c r="Q338">
        <f t="shared" si="15"/>
        <v>60732</v>
      </c>
      <c r="R338">
        <f t="shared" si="16"/>
        <v>121466</v>
      </c>
      <c r="S338">
        <f t="shared" si="17"/>
        <v>364401</v>
      </c>
    </row>
    <row r="339" spans="2:19" x14ac:dyDescent="0.35">
      <c r="B339" s="2" t="s">
        <v>337</v>
      </c>
      <c r="C339">
        <v>60732</v>
      </c>
      <c r="L339">
        <v>121466</v>
      </c>
      <c r="O339">
        <v>182198</v>
      </c>
      <c r="Q339">
        <f t="shared" si="15"/>
        <v>60732</v>
      </c>
      <c r="R339">
        <f t="shared" si="16"/>
        <v>121466</v>
      </c>
      <c r="S339">
        <f t="shared" si="17"/>
        <v>0</v>
      </c>
    </row>
    <row r="340" spans="2:19" x14ac:dyDescent="0.35">
      <c r="B340" s="2" t="s">
        <v>338</v>
      </c>
      <c r="H340">
        <v>364401</v>
      </c>
      <c r="O340">
        <v>364401</v>
      </c>
      <c r="Q340">
        <f t="shared" si="15"/>
        <v>0</v>
      </c>
      <c r="R340">
        <f t="shared" si="16"/>
        <v>0</v>
      </c>
      <c r="S340">
        <f t="shared" si="17"/>
        <v>364401</v>
      </c>
    </row>
    <row r="341" spans="2:19" x14ac:dyDescent="0.35">
      <c r="B341" s="2" t="s">
        <v>339</v>
      </c>
      <c r="C341">
        <v>60732</v>
      </c>
      <c r="H341">
        <v>364401</v>
      </c>
      <c r="L341">
        <v>121466</v>
      </c>
      <c r="O341">
        <v>546599</v>
      </c>
      <c r="Q341">
        <f t="shared" si="15"/>
        <v>60732</v>
      </c>
      <c r="R341">
        <f t="shared" si="16"/>
        <v>121466</v>
      </c>
      <c r="S341">
        <f t="shared" si="17"/>
        <v>364401</v>
      </c>
    </row>
    <row r="342" spans="2:19" x14ac:dyDescent="0.35">
      <c r="B342" s="2" t="s">
        <v>340</v>
      </c>
      <c r="C342">
        <v>1099386</v>
      </c>
      <c r="D342">
        <v>0</v>
      </c>
      <c r="L342">
        <v>412970</v>
      </c>
      <c r="M342">
        <v>0</v>
      </c>
      <c r="O342">
        <v>1512356</v>
      </c>
      <c r="Q342">
        <f t="shared" si="15"/>
        <v>1099386</v>
      </c>
      <c r="R342">
        <f t="shared" si="16"/>
        <v>412970</v>
      </c>
      <c r="S342">
        <f t="shared" si="17"/>
        <v>0</v>
      </c>
    </row>
    <row r="343" spans="2:19" x14ac:dyDescent="0.35">
      <c r="B343" s="2" t="s">
        <v>341</v>
      </c>
      <c r="H343">
        <v>1439440</v>
      </c>
      <c r="I343">
        <v>0</v>
      </c>
      <c r="J343">
        <v>0</v>
      </c>
      <c r="K343">
        <v>364401</v>
      </c>
      <c r="O343">
        <v>1803841</v>
      </c>
      <c r="Q343">
        <f t="shared" si="15"/>
        <v>0</v>
      </c>
      <c r="R343">
        <f t="shared" si="16"/>
        <v>0</v>
      </c>
      <c r="S343">
        <f t="shared" si="17"/>
        <v>1803841</v>
      </c>
    </row>
    <row r="344" spans="2:19" x14ac:dyDescent="0.35">
      <c r="B344" s="2" t="s">
        <v>342</v>
      </c>
      <c r="C344">
        <v>60732</v>
      </c>
      <c r="O344">
        <v>60732</v>
      </c>
      <c r="Q344">
        <f t="shared" si="15"/>
        <v>60732</v>
      </c>
      <c r="R344">
        <f t="shared" si="16"/>
        <v>0</v>
      </c>
      <c r="S344">
        <f t="shared" si="17"/>
        <v>0</v>
      </c>
    </row>
    <row r="345" spans="2:19" x14ac:dyDescent="0.35">
      <c r="B345" s="2" t="s">
        <v>343</v>
      </c>
      <c r="C345">
        <v>60732</v>
      </c>
      <c r="L345">
        <v>121466</v>
      </c>
      <c r="O345">
        <v>182198</v>
      </c>
      <c r="Q345">
        <f t="shared" si="15"/>
        <v>60732</v>
      </c>
      <c r="R345">
        <f t="shared" si="16"/>
        <v>121466</v>
      </c>
      <c r="S345">
        <f t="shared" si="17"/>
        <v>0</v>
      </c>
    </row>
    <row r="346" spans="2:19" x14ac:dyDescent="0.35">
      <c r="B346" s="2" t="s">
        <v>344</v>
      </c>
      <c r="C346">
        <v>145768</v>
      </c>
      <c r="L346">
        <v>121466</v>
      </c>
      <c r="O346">
        <v>267234</v>
      </c>
      <c r="Q346">
        <f t="shared" si="15"/>
        <v>145768</v>
      </c>
      <c r="R346">
        <f t="shared" si="16"/>
        <v>121466</v>
      </c>
      <c r="S346">
        <f t="shared" si="17"/>
        <v>0</v>
      </c>
    </row>
    <row r="347" spans="2:19" x14ac:dyDescent="0.35">
      <c r="B347" s="2" t="s">
        <v>345</v>
      </c>
      <c r="H347">
        <v>364401</v>
      </c>
      <c r="O347">
        <v>364401</v>
      </c>
      <c r="Q347">
        <f t="shared" si="15"/>
        <v>0</v>
      </c>
      <c r="R347">
        <f t="shared" si="16"/>
        <v>0</v>
      </c>
      <c r="S347">
        <f t="shared" si="17"/>
        <v>364401</v>
      </c>
    </row>
    <row r="348" spans="2:19" x14ac:dyDescent="0.35">
      <c r="B348" s="2" t="s">
        <v>346</v>
      </c>
      <c r="C348">
        <v>97176</v>
      </c>
      <c r="L348">
        <v>121466</v>
      </c>
      <c r="O348">
        <v>218642</v>
      </c>
      <c r="Q348">
        <f t="shared" si="15"/>
        <v>97176</v>
      </c>
      <c r="R348">
        <f t="shared" si="16"/>
        <v>121466</v>
      </c>
      <c r="S348">
        <f t="shared" si="17"/>
        <v>0</v>
      </c>
    </row>
    <row r="349" spans="2:19" x14ac:dyDescent="0.35">
      <c r="B349" s="2" t="s">
        <v>347</v>
      </c>
      <c r="C349">
        <v>60732</v>
      </c>
      <c r="H349">
        <v>364401</v>
      </c>
      <c r="L349">
        <v>121466</v>
      </c>
      <c r="O349">
        <v>546599</v>
      </c>
      <c r="Q349">
        <f t="shared" si="15"/>
        <v>60732</v>
      </c>
      <c r="R349">
        <f t="shared" si="16"/>
        <v>121466</v>
      </c>
      <c r="S349">
        <f t="shared" si="17"/>
        <v>364401</v>
      </c>
    </row>
    <row r="350" spans="2:19" x14ac:dyDescent="0.35">
      <c r="B350" s="2" t="s">
        <v>348</v>
      </c>
      <c r="C350">
        <v>60732</v>
      </c>
      <c r="O350">
        <v>60732</v>
      </c>
      <c r="Q350">
        <f t="shared" si="15"/>
        <v>60732</v>
      </c>
      <c r="R350">
        <f t="shared" si="16"/>
        <v>0</v>
      </c>
      <c r="S350">
        <f t="shared" si="17"/>
        <v>0</v>
      </c>
    </row>
    <row r="351" spans="2:19" x14ac:dyDescent="0.35">
      <c r="B351" s="84" t="s">
        <v>349</v>
      </c>
      <c r="C351" s="85">
        <v>0</v>
      </c>
      <c r="D351" s="85"/>
      <c r="E351" s="85"/>
      <c r="F351" s="85"/>
      <c r="G351" s="85"/>
      <c r="H351" s="85"/>
      <c r="I351" s="85"/>
      <c r="J351" s="85"/>
      <c r="K351" s="85"/>
      <c r="L351" s="85">
        <v>0</v>
      </c>
      <c r="M351" s="85"/>
      <c r="N351" s="85"/>
      <c r="O351" s="85">
        <v>0</v>
      </c>
      <c r="Q351">
        <f t="shared" si="15"/>
        <v>0</v>
      </c>
      <c r="R351">
        <f t="shared" si="16"/>
        <v>0</v>
      </c>
      <c r="S351">
        <f t="shared" si="17"/>
        <v>0</v>
      </c>
    </row>
    <row r="352" spans="2:19" x14ac:dyDescent="0.35">
      <c r="B352" s="84" t="s">
        <v>350</v>
      </c>
      <c r="C352" s="85">
        <v>60732</v>
      </c>
      <c r="D352" s="85"/>
      <c r="E352" s="85"/>
      <c r="F352" s="85"/>
      <c r="G352" s="85"/>
      <c r="H352" s="85">
        <v>364401</v>
      </c>
      <c r="I352" s="85"/>
      <c r="J352" s="85"/>
      <c r="K352" s="85"/>
      <c r="L352" s="85">
        <v>121466</v>
      </c>
      <c r="M352" s="85"/>
      <c r="N352" s="85"/>
      <c r="O352" s="85">
        <v>546599</v>
      </c>
      <c r="Q352">
        <f t="shared" si="15"/>
        <v>60732</v>
      </c>
      <c r="R352">
        <f t="shared" si="16"/>
        <v>121466</v>
      </c>
      <c r="S352">
        <f t="shared" si="17"/>
        <v>364401</v>
      </c>
    </row>
    <row r="353" spans="2:19" x14ac:dyDescent="0.35">
      <c r="B353" s="2" t="s">
        <v>351</v>
      </c>
      <c r="C353">
        <v>72880</v>
      </c>
      <c r="L353">
        <v>121466</v>
      </c>
      <c r="O353">
        <v>194346</v>
      </c>
      <c r="Q353">
        <f t="shared" si="15"/>
        <v>72880</v>
      </c>
      <c r="R353">
        <f t="shared" si="16"/>
        <v>121466</v>
      </c>
      <c r="S353">
        <f t="shared" si="17"/>
        <v>0</v>
      </c>
    </row>
    <row r="354" spans="2:19" x14ac:dyDescent="0.35">
      <c r="B354" s="2" t="s">
        <v>352</v>
      </c>
      <c r="C354">
        <v>81991</v>
      </c>
      <c r="H354">
        <v>364401</v>
      </c>
      <c r="L354">
        <v>121466</v>
      </c>
      <c r="O354">
        <v>567858</v>
      </c>
      <c r="Q354">
        <f t="shared" si="15"/>
        <v>81991</v>
      </c>
      <c r="R354">
        <f t="shared" si="16"/>
        <v>121466</v>
      </c>
      <c r="S354">
        <f t="shared" si="17"/>
        <v>364401</v>
      </c>
    </row>
    <row r="355" spans="2:19" x14ac:dyDescent="0.35">
      <c r="B355" s="2" t="s">
        <v>353</v>
      </c>
      <c r="C355">
        <v>81991</v>
      </c>
      <c r="L355">
        <v>121466</v>
      </c>
      <c r="O355">
        <v>203457</v>
      </c>
      <c r="Q355">
        <f t="shared" si="15"/>
        <v>81991</v>
      </c>
      <c r="R355">
        <f t="shared" si="16"/>
        <v>121466</v>
      </c>
      <c r="S355">
        <f t="shared" si="17"/>
        <v>0</v>
      </c>
    </row>
    <row r="356" spans="2:19" x14ac:dyDescent="0.35">
      <c r="B356" s="2" t="s">
        <v>354</v>
      </c>
      <c r="H356">
        <v>364401</v>
      </c>
      <c r="O356">
        <v>364401</v>
      </c>
      <c r="Q356">
        <f t="shared" si="15"/>
        <v>0</v>
      </c>
      <c r="R356">
        <f t="shared" si="16"/>
        <v>0</v>
      </c>
      <c r="S356">
        <f t="shared" si="17"/>
        <v>364401</v>
      </c>
    </row>
    <row r="357" spans="2:19" x14ac:dyDescent="0.35">
      <c r="B357" s="2" t="s">
        <v>355</v>
      </c>
      <c r="C357">
        <v>60732</v>
      </c>
      <c r="O357">
        <v>60732</v>
      </c>
      <c r="Q357">
        <f t="shared" si="15"/>
        <v>60732</v>
      </c>
      <c r="R357">
        <f t="shared" si="16"/>
        <v>0</v>
      </c>
      <c r="S357">
        <f t="shared" si="17"/>
        <v>0</v>
      </c>
    </row>
    <row r="358" spans="2:19" x14ac:dyDescent="0.35">
      <c r="B358" s="2" t="s">
        <v>356</v>
      </c>
      <c r="C358">
        <v>63769</v>
      </c>
      <c r="O358">
        <v>63769</v>
      </c>
      <c r="Q358">
        <f t="shared" si="15"/>
        <v>63769</v>
      </c>
      <c r="R358">
        <f t="shared" si="16"/>
        <v>0</v>
      </c>
      <c r="S358">
        <f t="shared" si="17"/>
        <v>0</v>
      </c>
    </row>
    <row r="359" spans="2:19" x14ac:dyDescent="0.35">
      <c r="B359" s="2" t="s">
        <v>357</v>
      </c>
      <c r="C359">
        <v>106287</v>
      </c>
      <c r="L359">
        <v>121466</v>
      </c>
      <c r="O359">
        <v>227753</v>
      </c>
      <c r="Q359">
        <f t="shared" si="15"/>
        <v>106287</v>
      </c>
      <c r="R359">
        <f t="shared" si="16"/>
        <v>121466</v>
      </c>
      <c r="S359">
        <f t="shared" si="17"/>
        <v>0</v>
      </c>
    </row>
    <row r="360" spans="2:19" x14ac:dyDescent="0.35">
      <c r="B360" s="2" t="s">
        <v>358</v>
      </c>
      <c r="H360">
        <v>364401</v>
      </c>
      <c r="I360">
        <v>364401</v>
      </c>
      <c r="O360">
        <v>728802</v>
      </c>
      <c r="Q360">
        <f t="shared" si="15"/>
        <v>0</v>
      </c>
      <c r="R360">
        <f t="shared" si="16"/>
        <v>0</v>
      </c>
      <c r="S360">
        <f t="shared" si="17"/>
        <v>728802</v>
      </c>
    </row>
    <row r="361" spans="2:19" x14ac:dyDescent="0.35">
      <c r="B361" s="2" t="s">
        <v>359</v>
      </c>
      <c r="H361">
        <v>364401</v>
      </c>
      <c r="O361">
        <v>364401</v>
      </c>
      <c r="Q361">
        <f t="shared" si="15"/>
        <v>0</v>
      </c>
      <c r="R361">
        <f t="shared" si="16"/>
        <v>0</v>
      </c>
      <c r="S361">
        <f t="shared" si="17"/>
        <v>364401</v>
      </c>
    </row>
    <row r="362" spans="2:19" x14ac:dyDescent="0.35">
      <c r="B362" s="2" t="s">
        <v>360</v>
      </c>
      <c r="H362">
        <v>364401</v>
      </c>
      <c r="O362">
        <v>364401</v>
      </c>
      <c r="Q362">
        <f t="shared" si="15"/>
        <v>0</v>
      </c>
      <c r="R362">
        <f t="shared" si="16"/>
        <v>0</v>
      </c>
      <c r="S362">
        <f t="shared" si="17"/>
        <v>364401</v>
      </c>
    </row>
    <row r="363" spans="2:19" x14ac:dyDescent="0.35">
      <c r="B363" s="2" t="s">
        <v>361</v>
      </c>
      <c r="C363">
        <v>60732</v>
      </c>
      <c r="O363">
        <v>60732</v>
      </c>
      <c r="Q363">
        <f t="shared" si="15"/>
        <v>60732</v>
      </c>
      <c r="R363">
        <f t="shared" si="16"/>
        <v>0</v>
      </c>
      <c r="S363">
        <f t="shared" si="17"/>
        <v>0</v>
      </c>
    </row>
    <row r="364" spans="2:19" x14ac:dyDescent="0.35">
      <c r="B364" s="2" t="s">
        <v>362</v>
      </c>
      <c r="C364">
        <v>60732</v>
      </c>
      <c r="L364">
        <v>121466</v>
      </c>
      <c r="O364">
        <v>182198</v>
      </c>
      <c r="Q364">
        <f t="shared" si="15"/>
        <v>60732</v>
      </c>
      <c r="R364">
        <f t="shared" si="16"/>
        <v>121466</v>
      </c>
      <c r="S364">
        <f t="shared" si="17"/>
        <v>0</v>
      </c>
    </row>
    <row r="365" spans="2:19" x14ac:dyDescent="0.35">
      <c r="B365" s="2" t="s">
        <v>363</v>
      </c>
      <c r="C365">
        <v>136657</v>
      </c>
      <c r="L365">
        <v>121466</v>
      </c>
      <c r="M365">
        <v>121466</v>
      </c>
      <c r="O365">
        <v>379589</v>
      </c>
      <c r="Q365">
        <f t="shared" si="15"/>
        <v>136657</v>
      </c>
      <c r="R365">
        <f t="shared" si="16"/>
        <v>242932</v>
      </c>
      <c r="S365">
        <f t="shared" si="17"/>
        <v>0</v>
      </c>
    </row>
    <row r="366" spans="2:19" x14ac:dyDescent="0.35">
      <c r="B366" s="2" t="s">
        <v>364</v>
      </c>
      <c r="H366">
        <v>364401</v>
      </c>
      <c r="I366">
        <v>364401</v>
      </c>
      <c r="O366">
        <v>728802</v>
      </c>
      <c r="Q366">
        <f t="shared" si="15"/>
        <v>0</v>
      </c>
      <c r="R366">
        <f t="shared" si="16"/>
        <v>0</v>
      </c>
      <c r="S366">
        <f t="shared" si="17"/>
        <v>728802</v>
      </c>
    </row>
    <row r="367" spans="2:19" x14ac:dyDescent="0.35">
      <c r="B367" s="2" t="s">
        <v>365</v>
      </c>
      <c r="C367">
        <v>60732</v>
      </c>
      <c r="L367">
        <v>121466</v>
      </c>
      <c r="O367">
        <v>182198</v>
      </c>
      <c r="Q367">
        <f t="shared" si="15"/>
        <v>60732</v>
      </c>
      <c r="R367">
        <f t="shared" si="16"/>
        <v>121466</v>
      </c>
      <c r="S367">
        <f t="shared" si="17"/>
        <v>0</v>
      </c>
    </row>
    <row r="368" spans="2:19" x14ac:dyDescent="0.35">
      <c r="B368" s="2" t="s">
        <v>366</v>
      </c>
      <c r="C368">
        <v>60732</v>
      </c>
      <c r="L368">
        <v>121466</v>
      </c>
      <c r="O368">
        <v>182198</v>
      </c>
      <c r="Q368">
        <f t="shared" si="15"/>
        <v>60732</v>
      </c>
      <c r="R368">
        <f t="shared" si="16"/>
        <v>121466</v>
      </c>
      <c r="S368">
        <f t="shared" si="17"/>
        <v>0</v>
      </c>
    </row>
    <row r="369" spans="2:19" x14ac:dyDescent="0.35">
      <c r="B369" s="2" t="s">
        <v>367</v>
      </c>
      <c r="H369">
        <v>364401</v>
      </c>
      <c r="O369">
        <v>364401</v>
      </c>
      <c r="Q369">
        <f t="shared" si="15"/>
        <v>0</v>
      </c>
      <c r="R369">
        <f t="shared" si="16"/>
        <v>0</v>
      </c>
      <c r="S369">
        <f t="shared" si="17"/>
        <v>364401</v>
      </c>
    </row>
    <row r="370" spans="2:19" x14ac:dyDescent="0.35">
      <c r="B370" s="2" t="s">
        <v>368</v>
      </c>
      <c r="C370">
        <v>72880</v>
      </c>
      <c r="L370">
        <v>121466</v>
      </c>
      <c r="O370">
        <v>194346</v>
      </c>
      <c r="Q370">
        <f t="shared" si="15"/>
        <v>72880</v>
      </c>
      <c r="R370">
        <f t="shared" si="16"/>
        <v>121466</v>
      </c>
      <c r="S370">
        <f t="shared" si="17"/>
        <v>0</v>
      </c>
    </row>
    <row r="371" spans="2:19" x14ac:dyDescent="0.35">
      <c r="B371" s="2" t="s">
        <v>369</v>
      </c>
      <c r="C371">
        <v>60732</v>
      </c>
      <c r="O371">
        <v>60732</v>
      </c>
      <c r="Q371">
        <f t="shared" si="15"/>
        <v>60732</v>
      </c>
      <c r="R371">
        <f t="shared" si="16"/>
        <v>0</v>
      </c>
      <c r="S371">
        <f t="shared" si="17"/>
        <v>0</v>
      </c>
    </row>
    <row r="372" spans="2:19" x14ac:dyDescent="0.35">
      <c r="B372" s="2" t="s">
        <v>370</v>
      </c>
      <c r="H372">
        <v>473727</v>
      </c>
      <c r="I372">
        <v>364401</v>
      </c>
      <c r="O372">
        <v>838128</v>
      </c>
      <c r="Q372">
        <f t="shared" si="15"/>
        <v>0</v>
      </c>
      <c r="R372">
        <f t="shared" si="16"/>
        <v>0</v>
      </c>
      <c r="S372">
        <f t="shared" si="17"/>
        <v>838128</v>
      </c>
    </row>
    <row r="373" spans="2:19" x14ac:dyDescent="0.35">
      <c r="B373" s="2" t="s">
        <v>371</v>
      </c>
      <c r="C373">
        <v>60732</v>
      </c>
      <c r="H373">
        <v>364401</v>
      </c>
      <c r="L373">
        <v>121466</v>
      </c>
      <c r="O373">
        <v>546599</v>
      </c>
      <c r="Q373">
        <f t="shared" si="15"/>
        <v>60732</v>
      </c>
      <c r="R373">
        <f t="shared" si="16"/>
        <v>121466</v>
      </c>
      <c r="S373">
        <f t="shared" si="17"/>
        <v>364401</v>
      </c>
    </row>
    <row r="374" spans="2:19" x14ac:dyDescent="0.35">
      <c r="B374" s="2" t="s">
        <v>372</v>
      </c>
      <c r="H374">
        <v>364401</v>
      </c>
      <c r="O374">
        <v>364401</v>
      </c>
      <c r="Q374">
        <f t="shared" si="15"/>
        <v>0</v>
      </c>
      <c r="R374">
        <f t="shared" si="16"/>
        <v>0</v>
      </c>
      <c r="S374">
        <f t="shared" si="17"/>
        <v>364401</v>
      </c>
    </row>
    <row r="375" spans="2:19" x14ac:dyDescent="0.35">
      <c r="B375" s="2" t="s">
        <v>373</v>
      </c>
      <c r="C375">
        <v>60732</v>
      </c>
      <c r="L375">
        <v>121466</v>
      </c>
      <c r="O375">
        <v>182198</v>
      </c>
      <c r="Q375">
        <f t="shared" si="15"/>
        <v>60732</v>
      </c>
      <c r="R375">
        <f t="shared" si="16"/>
        <v>121466</v>
      </c>
      <c r="S375">
        <f t="shared" si="17"/>
        <v>0</v>
      </c>
    </row>
    <row r="376" spans="2:19" x14ac:dyDescent="0.35">
      <c r="B376" s="2" t="s">
        <v>374</v>
      </c>
      <c r="C376">
        <v>60732</v>
      </c>
      <c r="O376">
        <v>60732</v>
      </c>
      <c r="Q376">
        <f t="shared" si="15"/>
        <v>60732</v>
      </c>
      <c r="R376">
        <f t="shared" si="16"/>
        <v>0</v>
      </c>
      <c r="S376">
        <f t="shared" si="17"/>
        <v>0</v>
      </c>
    </row>
    <row r="377" spans="2:19" x14ac:dyDescent="0.35">
      <c r="B377" s="2" t="s">
        <v>375</v>
      </c>
      <c r="C377">
        <v>60732</v>
      </c>
      <c r="O377">
        <v>60732</v>
      </c>
      <c r="Q377">
        <f t="shared" si="15"/>
        <v>60732</v>
      </c>
      <c r="R377">
        <f t="shared" si="16"/>
        <v>0</v>
      </c>
      <c r="S377">
        <f t="shared" si="17"/>
        <v>0</v>
      </c>
    </row>
    <row r="378" spans="2:19" x14ac:dyDescent="0.35">
      <c r="B378" s="2" t="s">
        <v>376</v>
      </c>
      <c r="C378">
        <v>60732</v>
      </c>
      <c r="O378">
        <v>60732</v>
      </c>
      <c r="Q378">
        <f t="shared" si="15"/>
        <v>60732</v>
      </c>
      <c r="R378">
        <f t="shared" si="16"/>
        <v>0</v>
      </c>
      <c r="S378">
        <f t="shared" si="17"/>
        <v>0</v>
      </c>
    </row>
    <row r="379" spans="2:19" x14ac:dyDescent="0.35">
      <c r="B379" s="2" t="s">
        <v>377</v>
      </c>
      <c r="C379">
        <v>60732</v>
      </c>
      <c r="H379">
        <v>364401</v>
      </c>
      <c r="L379">
        <v>121466</v>
      </c>
      <c r="O379">
        <v>546599</v>
      </c>
      <c r="Q379">
        <f t="shared" si="15"/>
        <v>60732</v>
      </c>
      <c r="R379">
        <f t="shared" si="16"/>
        <v>121466</v>
      </c>
      <c r="S379">
        <f t="shared" si="17"/>
        <v>364401</v>
      </c>
    </row>
    <row r="380" spans="2:19" x14ac:dyDescent="0.35">
      <c r="B380" s="2" t="s">
        <v>378</v>
      </c>
      <c r="C380">
        <v>60732</v>
      </c>
      <c r="O380">
        <v>60732</v>
      </c>
      <c r="Q380">
        <f t="shared" si="15"/>
        <v>60732</v>
      </c>
      <c r="R380">
        <f t="shared" si="16"/>
        <v>0</v>
      </c>
      <c r="S380">
        <f t="shared" si="17"/>
        <v>0</v>
      </c>
    </row>
    <row r="381" spans="2:19" x14ac:dyDescent="0.35">
      <c r="B381" s="2" t="s">
        <v>379</v>
      </c>
      <c r="C381">
        <v>60732</v>
      </c>
      <c r="O381">
        <v>60732</v>
      </c>
      <c r="Q381">
        <f t="shared" si="15"/>
        <v>60732</v>
      </c>
      <c r="R381">
        <f t="shared" si="16"/>
        <v>0</v>
      </c>
      <c r="S381">
        <f t="shared" si="17"/>
        <v>0</v>
      </c>
    </row>
    <row r="382" spans="2:19" x14ac:dyDescent="0.35">
      <c r="B382" s="2" t="s">
        <v>380</v>
      </c>
      <c r="C382">
        <v>60732</v>
      </c>
      <c r="O382">
        <v>60732</v>
      </c>
      <c r="Q382">
        <f t="shared" si="15"/>
        <v>60732</v>
      </c>
      <c r="R382">
        <f t="shared" si="16"/>
        <v>0</v>
      </c>
      <c r="S382">
        <f t="shared" si="17"/>
        <v>0</v>
      </c>
    </row>
    <row r="383" spans="2:19" x14ac:dyDescent="0.35">
      <c r="B383" s="2" t="s">
        <v>381</v>
      </c>
      <c r="C383">
        <v>60732</v>
      </c>
      <c r="L383">
        <v>121466</v>
      </c>
      <c r="O383">
        <v>182198</v>
      </c>
      <c r="Q383">
        <f t="shared" si="15"/>
        <v>60732</v>
      </c>
      <c r="R383">
        <f t="shared" si="16"/>
        <v>121466</v>
      </c>
      <c r="S383">
        <f t="shared" si="17"/>
        <v>0</v>
      </c>
    </row>
    <row r="384" spans="2:19" x14ac:dyDescent="0.35">
      <c r="B384" s="2" t="s">
        <v>382</v>
      </c>
      <c r="C384">
        <v>60732</v>
      </c>
      <c r="H384">
        <v>364401</v>
      </c>
      <c r="L384">
        <v>121466</v>
      </c>
      <c r="O384">
        <v>546599</v>
      </c>
      <c r="Q384">
        <f t="shared" si="15"/>
        <v>60732</v>
      </c>
      <c r="R384">
        <f t="shared" si="16"/>
        <v>121466</v>
      </c>
      <c r="S384">
        <f t="shared" si="17"/>
        <v>364401</v>
      </c>
    </row>
    <row r="385" spans="2:19" x14ac:dyDescent="0.35">
      <c r="B385" s="2" t="s">
        <v>383</v>
      </c>
      <c r="C385">
        <v>60732</v>
      </c>
      <c r="L385">
        <v>121466</v>
      </c>
      <c r="O385">
        <v>182198</v>
      </c>
      <c r="Q385">
        <f t="shared" si="15"/>
        <v>60732</v>
      </c>
      <c r="R385">
        <f t="shared" si="16"/>
        <v>121466</v>
      </c>
      <c r="S385">
        <f t="shared" si="17"/>
        <v>0</v>
      </c>
    </row>
    <row r="386" spans="2:19" x14ac:dyDescent="0.35">
      <c r="B386" s="2" t="s">
        <v>384</v>
      </c>
      <c r="H386">
        <v>364401</v>
      </c>
      <c r="O386">
        <v>364401</v>
      </c>
      <c r="Q386">
        <f t="shared" si="15"/>
        <v>0</v>
      </c>
      <c r="R386">
        <f t="shared" si="16"/>
        <v>0</v>
      </c>
      <c r="S386">
        <f t="shared" si="17"/>
        <v>364401</v>
      </c>
    </row>
    <row r="387" spans="2:19" x14ac:dyDescent="0.35">
      <c r="B387" s="2" t="s">
        <v>385</v>
      </c>
      <c r="H387">
        <v>364401</v>
      </c>
      <c r="O387">
        <v>364401</v>
      </c>
      <c r="Q387">
        <f t="shared" si="15"/>
        <v>0</v>
      </c>
      <c r="R387">
        <f t="shared" si="16"/>
        <v>0</v>
      </c>
      <c r="S387">
        <f t="shared" si="17"/>
        <v>364401</v>
      </c>
    </row>
    <row r="388" spans="2:19" x14ac:dyDescent="0.35">
      <c r="B388" s="2" t="s">
        <v>386</v>
      </c>
      <c r="H388">
        <v>364401</v>
      </c>
      <c r="O388">
        <v>364401</v>
      </c>
      <c r="Q388">
        <f t="shared" si="15"/>
        <v>0</v>
      </c>
      <c r="R388">
        <f t="shared" si="16"/>
        <v>0</v>
      </c>
      <c r="S388">
        <f t="shared" si="17"/>
        <v>364401</v>
      </c>
    </row>
    <row r="389" spans="2:19" x14ac:dyDescent="0.35">
      <c r="B389" s="2" t="s">
        <v>387</v>
      </c>
      <c r="C389">
        <v>60732</v>
      </c>
      <c r="O389">
        <v>60732</v>
      </c>
      <c r="Q389">
        <f t="shared" si="15"/>
        <v>60732</v>
      </c>
      <c r="R389">
        <f t="shared" si="16"/>
        <v>0</v>
      </c>
      <c r="S389">
        <f t="shared" si="17"/>
        <v>0</v>
      </c>
    </row>
    <row r="390" spans="2:19" x14ac:dyDescent="0.35">
      <c r="B390" s="2" t="s">
        <v>388</v>
      </c>
      <c r="C390">
        <v>60732</v>
      </c>
      <c r="L390">
        <v>121466</v>
      </c>
      <c r="O390">
        <v>182198</v>
      </c>
      <c r="Q390">
        <f t="shared" ref="Q390:Q398" si="18">SUM(C390:G390)</f>
        <v>60732</v>
      </c>
      <c r="R390">
        <f t="shared" ref="R390:R398" si="19">SUM(L390:N390)</f>
        <v>121466</v>
      </c>
      <c r="S390">
        <f t="shared" ref="S390:S398" si="20">SUM(H390:K390)</f>
        <v>0</v>
      </c>
    </row>
    <row r="391" spans="2:19" x14ac:dyDescent="0.35">
      <c r="B391" s="2" t="s">
        <v>389</v>
      </c>
      <c r="H391">
        <v>364401</v>
      </c>
      <c r="O391">
        <v>364401</v>
      </c>
      <c r="Q391">
        <f t="shared" si="18"/>
        <v>0</v>
      </c>
      <c r="R391">
        <f t="shared" si="19"/>
        <v>0</v>
      </c>
      <c r="S391">
        <f t="shared" si="20"/>
        <v>364401</v>
      </c>
    </row>
    <row r="392" spans="2:19" x14ac:dyDescent="0.35">
      <c r="B392" s="2" t="s">
        <v>390</v>
      </c>
      <c r="C392">
        <v>60732</v>
      </c>
      <c r="E392">
        <v>60732</v>
      </c>
      <c r="H392">
        <v>364401</v>
      </c>
      <c r="L392">
        <v>121466</v>
      </c>
      <c r="O392">
        <v>607331</v>
      </c>
      <c r="Q392">
        <f t="shared" si="18"/>
        <v>121464</v>
      </c>
      <c r="R392">
        <f t="shared" si="19"/>
        <v>121466</v>
      </c>
      <c r="S392">
        <f t="shared" si="20"/>
        <v>364401</v>
      </c>
    </row>
    <row r="393" spans="2:19" x14ac:dyDescent="0.35">
      <c r="B393" s="2" t="s">
        <v>391</v>
      </c>
      <c r="C393">
        <v>60732</v>
      </c>
      <c r="F393">
        <v>60732</v>
      </c>
      <c r="G393">
        <v>60732</v>
      </c>
      <c r="L393">
        <v>121466</v>
      </c>
      <c r="O393">
        <v>303662</v>
      </c>
      <c r="Q393">
        <f t="shared" si="18"/>
        <v>182196</v>
      </c>
      <c r="R393">
        <f t="shared" si="19"/>
        <v>121466</v>
      </c>
      <c r="S393">
        <f t="shared" si="20"/>
        <v>0</v>
      </c>
    </row>
    <row r="394" spans="2:19" x14ac:dyDescent="0.35">
      <c r="B394" s="2" t="s">
        <v>392</v>
      </c>
      <c r="H394">
        <v>364401</v>
      </c>
      <c r="O394">
        <v>364401</v>
      </c>
      <c r="Q394">
        <f t="shared" si="18"/>
        <v>0</v>
      </c>
      <c r="R394">
        <f t="shared" si="19"/>
        <v>0</v>
      </c>
      <c r="S394">
        <f t="shared" si="20"/>
        <v>364401</v>
      </c>
    </row>
    <row r="395" spans="2:19" x14ac:dyDescent="0.35">
      <c r="B395" s="2" t="s">
        <v>393</v>
      </c>
      <c r="C395">
        <v>60732</v>
      </c>
      <c r="H395">
        <v>364401</v>
      </c>
      <c r="L395">
        <v>121466</v>
      </c>
      <c r="O395">
        <v>546599</v>
      </c>
      <c r="Q395">
        <f t="shared" si="18"/>
        <v>60732</v>
      </c>
      <c r="R395">
        <f t="shared" si="19"/>
        <v>121466</v>
      </c>
      <c r="S395">
        <f t="shared" si="20"/>
        <v>364401</v>
      </c>
    </row>
    <row r="396" spans="2:19" x14ac:dyDescent="0.35">
      <c r="B396" s="2" t="s">
        <v>936</v>
      </c>
      <c r="C396">
        <v>157916</v>
      </c>
      <c r="D396">
        <v>0</v>
      </c>
      <c r="H396">
        <v>364401</v>
      </c>
      <c r="I396">
        <v>364401</v>
      </c>
      <c r="L396">
        <v>121466</v>
      </c>
      <c r="M396">
        <v>0</v>
      </c>
      <c r="O396">
        <v>1008184</v>
      </c>
      <c r="Q396">
        <f t="shared" si="18"/>
        <v>157916</v>
      </c>
      <c r="R396">
        <f t="shared" si="19"/>
        <v>121466</v>
      </c>
      <c r="S396">
        <f t="shared" si="20"/>
        <v>728802</v>
      </c>
    </row>
    <row r="397" spans="2:19" x14ac:dyDescent="0.35">
      <c r="B397" s="2" t="s">
        <v>937</v>
      </c>
      <c r="C397">
        <v>133620</v>
      </c>
      <c r="H397">
        <v>364401</v>
      </c>
      <c r="L397">
        <v>121466</v>
      </c>
      <c r="O397">
        <v>619487</v>
      </c>
      <c r="Q397">
        <f t="shared" si="18"/>
        <v>133620</v>
      </c>
      <c r="R397">
        <f t="shared" si="19"/>
        <v>121466</v>
      </c>
      <c r="S397">
        <f t="shared" si="20"/>
        <v>364401</v>
      </c>
    </row>
    <row r="398" spans="2:19" x14ac:dyDescent="0.35">
      <c r="B398" s="2" t="s">
        <v>394</v>
      </c>
      <c r="C398">
        <v>23576940</v>
      </c>
      <c r="D398">
        <v>431198</v>
      </c>
      <c r="E398">
        <v>303660</v>
      </c>
      <c r="F398">
        <v>60732</v>
      </c>
      <c r="G398">
        <v>60732</v>
      </c>
      <c r="H398">
        <v>62768267</v>
      </c>
      <c r="I398">
        <v>4737213</v>
      </c>
      <c r="J398">
        <v>1457604</v>
      </c>
      <c r="K398">
        <v>364401</v>
      </c>
      <c r="L398">
        <v>25926879</v>
      </c>
      <c r="M398">
        <v>485864</v>
      </c>
      <c r="N398">
        <v>121466</v>
      </c>
      <c r="O398">
        <v>120294956</v>
      </c>
      <c r="Q398">
        <f t="shared" si="18"/>
        <v>24433262</v>
      </c>
      <c r="R398">
        <f t="shared" si="19"/>
        <v>26534209</v>
      </c>
      <c r="S398">
        <f t="shared" si="20"/>
        <v>69327485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FF"/>
  </sheetPr>
  <dimension ref="B3:GY397"/>
  <sheetViews>
    <sheetView workbookViewId="0">
      <pane ySplit="5" topLeftCell="A6" activePane="bottomLeft" state="frozen"/>
      <selection pane="bottomLeft" activeCell="B1" sqref="B1"/>
    </sheetView>
  </sheetViews>
  <sheetFormatPr defaultRowHeight="14.5" x14ac:dyDescent="0.35"/>
  <cols>
    <col min="1" max="1" width="1.7265625" customWidth="1"/>
    <col min="2" max="2" width="45.54296875" bestFit="1" customWidth="1"/>
    <col min="3" max="3" width="15.6328125" bestFit="1" customWidth="1"/>
    <col min="4" max="5" width="6.81640625" bestFit="1" customWidth="1"/>
    <col min="6" max="7" width="5.81640625" bestFit="1" customWidth="1"/>
    <col min="8" max="8" width="8.81640625" bestFit="1" customWidth="1"/>
    <col min="9" max="10" width="7.81640625" bestFit="1" customWidth="1"/>
    <col min="11" max="11" width="6.81640625" bestFit="1" customWidth="1"/>
    <col min="12" max="12" width="8.81640625" bestFit="1" customWidth="1"/>
    <col min="13" max="14" width="6.81640625" bestFit="1" customWidth="1"/>
    <col min="15" max="15" width="10.7265625" bestFit="1" customWidth="1"/>
    <col min="16" max="16" width="11.26953125" customWidth="1"/>
    <col min="17" max="18" width="9" bestFit="1" customWidth="1"/>
    <col min="19" max="19" width="9.453125" customWidth="1"/>
    <col min="20" max="20" width="3.26953125" bestFit="1" customWidth="1"/>
    <col min="21" max="21" width="14.54296875" customWidth="1"/>
    <col min="22" max="22" width="3.26953125" bestFit="1" customWidth="1"/>
    <col min="23" max="23" width="11.1796875" customWidth="1"/>
    <col min="24" max="24" width="3.7265625" bestFit="1" customWidth="1"/>
    <col min="25" max="25" width="7" bestFit="1" customWidth="1"/>
    <col min="26" max="28" width="3" bestFit="1" customWidth="1"/>
    <col min="29" max="30" width="3.26953125" bestFit="1" customWidth="1"/>
    <col min="31" max="31" width="3.7265625" bestFit="1" customWidth="1"/>
    <col min="32" max="32" width="7" bestFit="1" customWidth="1"/>
    <col min="33" max="35" width="3" bestFit="1" customWidth="1"/>
    <col min="36" max="37" width="3.26953125" bestFit="1" customWidth="1"/>
    <col min="38" max="38" width="3.7265625" bestFit="1" customWidth="1"/>
    <col min="39" max="39" width="7" bestFit="1" customWidth="1"/>
    <col min="40" max="42" width="3" bestFit="1" customWidth="1"/>
    <col min="43" max="44" width="3.26953125" bestFit="1" customWidth="1"/>
    <col min="45" max="45" width="3.7265625" bestFit="1" customWidth="1"/>
    <col min="46" max="46" width="7" bestFit="1" customWidth="1"/>
    <col min="47" max="49" width="3" bestFit="1" customWidth="1"/>
    <col min="50" max="51" width="3.26953125" bestFit="1" customWidth="1"/>
    <col min="52" max="52" width="3.7265625" bestFit="1" customWidth="1"/>
    <col min="53" max="53" width="7" bestFit="1" customWidth="1"/>
    <col min="54" max="56" width="3" bestFit="1" customWidth="1"/>
    <col min="57" max="58" width="3.26953125" bestFit="1" customWidth="1"/>
    <col min="59" max="59" width="3.7265625" bestFit="1" customWidth="1"/>
    <col min="60" max="60" width="7" bestFit="1" customWidth="1"/>
    <col min="61" max="63" width="3" bestFit="1" customWidth="1"/>
    <col min="64" max="65" width="3.26953125" bestFit="1" customWidth="1"/>
    <col min="66" max="66" width="3.7265625" bestFit="1" customWidth="1"/>
    <col min="67" max="67" width="7" bestFit="1" customWidth="1"/>
    <col min="68" max="70" width="3" bestFit="1" customWidth="1"/>
    <col min="71" max="72" width="3.26953125" bestFit="1" customWidth="1"/>
    <col min="73" max="73" width="3.7265625" bestFit="1" customWidth="1"/>
    <col min="74" max="74" width="7" bestFit="1" customWidth="1"/>
    <col min="75" max="77" width="3" bestFit="1" customWidth="1"/>
    <col min="78" max="79" width="3.26953125" bestFit="1" customWidth="1"/>
    <col min="80" max="80" width="3.7265625" bestFit="1" customWidth="1"/>
    <col min="81" max="81" width="7" bestFit="1" customWidth="1"/>
    <col min="82" max="84" width="3" bestFit="1" customWidth="1"/>
    <col min="85" max="86" width="3.26953125" bestFit="1" customWidth="1"/>
    <col min="87" max="87" width="3.7265625" bestFit="1" customWidth="1"/>
    <col min="88" max="88" width="7" bestFit="1" customWidth="1"/>
    <col min="89" max="91" width="3" bestFit="1" customWidth="1"/>
    <col min="92" max="93" width="3.26953125" bestFit="1" customWidth="1"/>
    <col min="94" max="95" width="3.7265625" bestFit="1" customWidth="1"/>
    <col min="96" max="96" width="7" bestFit="1" customWidth="1"/>
    <col min="97" max="99" width="3" bestFit="1" customWidth="1"/>
    <col min="100" max="101" width="3.26953125" bestFit="1" customWidth="1"/>
    <col min="102" max="103" width="3.7265625" bestFit="1" customWidth="1"/>
    <col min="104" max="104" width="7" bestFit="1" customWidth="1"/>
    <col min="105" max="107" width="3" bestFit="1" customWidth="1"/>
    <col min="108" max="109" width="3.26953125" bestFit="1" customWidth="1"/>
    <col min="110" max="111" width="3.7265625" bestFit="1" customWidth="1"/>
    <col min="112" max="112" width="7" bestFit="1" customWidth="1"/>
    <col min="113" max="115" width="3" bestFit="1" customWidth="1"/>
    <col min="116" max="117" width="3.26953125" bestFit="1" customWidth="1"/>
    <col min="118" max="119" width="3.7265625" bestFit="1" customWidth="1"/>
    <col min="120" max="120" width="7" bestFit="1" customWidth="1"/>
    <col min="121" max="123" width="3" bestFit="1" customWidth="1"/>
    <col min="124" max="126" width="3.26953125" bestFit="1" customWidth="1"/>
    <col min="127" max="129" width="3.7265625" bestFit="1" customWidth="1"/>
    <col min="130" max="130" width="7" bestFit="1" customWidth="1"/>
    <col min="131" max="133" width="3" bestFit="1" customWidth="1"/>
    <col min="134" max="136" width="3.26953125" bestFit="1" customWidth="1"/>
    <col min="137" max="139" width="3.7265625" bestFit="1" customWidth="1"/>
    <col min="140" max="140" width="7" bestFit="1" customWidth="1"/>
    <col min="141" max="143" width="3" bestFit="1" customWidth="1"/>
    <col min="144" max="146" width="3.26953125" bestFit="1" customWidth="1"/>
    <col min="147" max="149" width="3.7265625" bestFit="1" customWidth="1"/>
    <col min="150" max="150" width="7" bestFit="1" customWidth="1"/>
    <col min="151" max="153" width="3" bestFit="1" customWidth="1"/>
    <col min="154" max="156" width="3.26953125" bestFit="1" customWidth="1"/>
    <col min="157" max="158" width="3.7265625" bestFit="1" customWidth="1"/>
    <col min="159" max="159" width="7" bestFit="1" customWidth="1"/>
    <col min="160" max="162" width="3" bestFit="1" customWidth="1"/>
    <col min="163" max="165" width="3.26953125" bestFit="1" customWidth="1"/>
    <col min="166" max="167" width="3.7265625" bestFit="1" customWidth="1"/>
    <col min="168" max="168" width="7" bestFit="1" customWidth="1"/>
    <col min="169" max="171" width="3" bestFit="1" customWidth="1"/>
    <col min="172" max="174" width="3.26953125" bestFit="1" customWidth="1"/>
    <col min="175" max="176" width="3.7265625" bestFit="1" customWidth="1"/>
    <col min="177" max="177" width="7" bestFit="1" customWidth="1"/>
    <col min="178" max="180" width="3" bestFit="1" customWidth="1"/>
    <col min="181" max="183" width="3.26953125" bestFit="1" customWidth="1"/>
    <col min="184" max="185" width="3.7265625" bestFit="1" customWidth="1"/>
    <col min="186" max="186" width="7" bestFit="1" customWidth="1"/>
    <col min="187" max="189" width="3" bestFit="1" customWidth="1"/>
    <col min="190" max="191" width="3.26953125" bestFit="1" customWidth="1"/>
    <col min="192" max="192" width="3.7265625" bestFit="1" customWidth="1"/>
    <col min="193" max="193" width="7" bestFit="1" customWidth="1"/>
    <col min="194" max="196" width="3" bestFit="1" customWidth="1"/>
    <col min="197" max="198" width="3.26953125" bestFit="1" customWidth="1"/>
    <col min="199" max="199" width="3.7265625" bestFit="1" customWidth="1"/>
    <col min="200" max="200" width="7" bestFit="1" customWidth="1"/>
    <col min="201" max="203" width="3" bestFit="1" customWidth="1"/>
    <col min="204" max="205" width="3.26953125" bestFit="1" customWidth="1"/>
    <col min="206" max="206" width="3.7265625" bestFit="1" customWidth="1"/>
    <col min="207" max="207" width="10.7265625" bestFit="1" customWidth="1"/>
  </cols>
  <sheetData>
    <row r="3" spans="2:207" x14ac:dyDescent="0.35">
      <c r="B3" s="1" t="s">
        <v>406</v>
      </c>
      <c r="C3" s="1" t="s">
        <v>395</v>
      </c>
    </row>
    <row r="4" spans="2:207" x14ac:dyDescent="0.35">
      <c r="C4">
        <v>2027</v>
      </c>
      <c r="O4" t="s">
        <v>394</v>
      </c>
    </row>
    <row r="5" spans="2:207" x14ac:dyDescent="0.35">
      <c r="B5" s="1" t="s">
        <v>0</v>
      </c>
      <c r="C5" t="s">
        <v>831</v>
      </c>
      <c r="D5" t="s">
        <v>832</v>
      </c>
      <c r="E5" t="s">
        <v>833</v>
      </c>
      <c r="F5" t="s">
        <v>834</v>
      </c>
      <c r="G5" t="s">
        <v>947</v>
      </c>
      <c r="H5" t="s">
        <v>835</v>
      </c>
      <c r="I5" t="s">
        <v>836</v>
      </c>
      <c r="J5" t="s">
        <v>948</v>
      </c>
      <c r="K5" t="s">
        <v>949</v>
      </c>
      <c r="L5" t="s">
        <v>837</v>
      </c>
      <c r="M5" t="s">
        <v>950</v>
      </c>
      <c r="N5" t="s">
        <v>951</v>
      </c>
      <c r="Q5" t="s">
        <v>838</v>
      </c>
      <c r="R5" t="s">
        <v>839</v>
      </c>
      <c r="S5" t="s">
        <v>840</v>
      </c>
      <c r="T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row>
    <row r="6" spans="2:207" x14ac:dyDescent="0.35">
      <c r="B6" s="2" t="s">
        <v>1</v>
      </c>
      <c r="C6">
        <v>62554</v>
      </c>
      <c r="O6">
        <v>62554</v>
      </c>
      <c r="Q6">
        <f>SUM(C6:G6)</f>
        <v>62554</v>
      </c>
      <c r="R6">
        <f>SUM(L6:N6)</f>
        <v>0</v>
      </c>
      <c r="S6">
        <f>SUM(H6:K6)</f>
        <v>0</v>
      </c>
    </row>
    <row r="7" spans="2:207" x14ac:dyDescent="0.35">
      <c r="B7" s="2" t="s">
        <v>2</v>
      </c>
      <c r="C7">
        <v>106346</v>
      </c>
      <c r="L7">
        <v>125110</v>
      </c>
      <c r="O7">
        <v>231456</v>
      </c>
      <c r="Q7">
        <f t="shared" ref="Q7:Q70" si="0">SUM(C7:G7)</f>
        <v>106346</v>
      </c>
      <c r="R7">
        <f t="shared" ref="R7:R70" si="1">SUM(L7:N7)</f>
        <v>125110</v>
      </c>
      <c r="S7">
        <f t="shared" ref="S7:S70" si="2">SUM(H7:K7)</f>
        <v>0</v>
      </c>
    </row>
    <row r="8" spans="2:207" x14ac:dyDescent="0.35">
      <c r="B8" s="2" t="s">
        <v>3</v>
      </c>
      <c r="H8">
        <v>375333</v>
      </c>
      <c r="O8">
        <v>375333</v>
      </c>
      <c r="Q8">
        <f t="shared" si="0"/>
        <v>0</v>
      </c>
      <c r="R8">
        <f t="shared" si="1"/>
        <v>0</v>
      </c>
      <c r="S8">
        <f t="shared" si="2"/>
        <v>375333</v>
      </c>
    </row>
    <row r="9" spans="2:207" x14ac:dyDescent="0.35">
      <c r="B9" s="2" t="s">
        <v>4</v>
      </c>
      <c r="C9">
        <v>62554</v>
      </c>
      <c r="O9">
        <v>62554</v>
      </c>
      <c r="Q9">
        <f t="shared" si="0"/>
        <v>62554</v>
      </c>
      <c r="R9">
        <f t="shared" si="1"/>
        <v>0</v>
      </c>
      <c r="S9">
        <f t="shared" si="2"/>
        <v>0</v>
      </c>
    </row>
    <row r="10" spans="2:207" x14ac:dyDescent="0.35">
      <c r="B10" s="2" t="s">
        <v>5</v>
      </c>
      <c r="C10">
        <v>62554</v>
      </c>
      <c r="H10">
        <v>375333</v>
      </c>
      <c r="L10">
        <v>125110</v>
      </c>
      <c r="O10">
        <v>562997</v>
      </c>
      <c r="Q10">
        <f t="shared" si="0"/>
        <v>62554</v>
      </c>
      <c r="R10">
        <f t="shared" si="1"/>
        <v>125110</v>
      </c>
      <c r="S10">
        <f t="shared" si="2"/>
        <v>375333</v>
      </c>
    </row>
    <row r="11" spans="2:207" x14ac:dyDescent="0.35">
      <c r="B11" s="2" t="s">
        <v>6</v>
      </c>
      <c r="C11">
        <v>62554</v>
      </c>
      <c r="O11">
        <v>62554</v>
      </c>
      <c r="Q11">
        <f t="shared" si="0"/>
        <v>62554</v>
      </c>
      <c r="R11">
        <f t="shared" si="1"/>
        <v>0</v>
      </c>
      <c r="S11">
        <f t="shared" si="2"/>
        <v>0</v>
      </c>
    </row>
    <row r="12" spans="2:207" x14ac:dyDescent="0.35">
      <c r="B12" s="2" t="s">
        <v>7</v>
      </c>
      <c r="C12">
        <v>62554</v>
      </c>
      <c r="O12">
        <v>62554</v>
      </c>
      <c r="Q12">
        <f t="shared" si="0"/>
        <v>62554</v>
      </c>
      <c r="R12">
        <f t="shared" si="1"/>
        <v>0</v>
      </c>
      <c r="S12">
        <f t="shared" si="2"/>
        <v>0</v>
      </c>
    </row>
    <row r="13" spans="2:207" x14ac:dyDescent="0.35">
      <c r="B13" s="2" t="s">
        <v>8</v>
      </c>
      <c r="C13">
        <v>62554</v>
      </c>
      <c r="O13">
        <v>62554</v>
      </c>
      <c r="Q13">
        <f t="shared" si="0"/>
        <v>62554</v>
      </c>
      <c r="R13">
        <f t="shared" si="1"/>
        <v>0</v>
      </c>
      <c r="S13">
        <f t="shared" si="2"/>
        <v>0</v>
      </c>
    </row>
    <row r="14" spans="2:207" x14ac:dyDescent="0.35">
      <c r="B14" s="2" t="s">
        <v>9</v>
      </c>
      <c r="C14">
        <v>62554</v>
      </c>
      <c r="O14">
        <v>62554</v>
      </c>
      <c r="Q14">
        <f t="shared" si="0"/>
        <v>62554</v>
      </c>
      <c r="R14">
        <f t="shared" si="1"/>
        <v>0</v>
      </c>
      <c r="S14">
        <f t="shared" si="2"/>
        <v>0</v>
      </c>
    </row>
    <row r="15" spans="2:207" x14ac:dyDescent="0.35">
      <c r="B15" s="2" t="s">
        <v>10</v>
      </c>
      <c r="C15">
        <v>62554</v>
      </c>
      <c r="O15">
        <v>62554</v>
      </c>
      <c r="Q15">
        <f t="shared" si="0"/>
        <v>62554</v>
      </c>
      <c r="R15">
        <f t="shared" si="1"/>
        <v>0</v>
      </c>
      <c r="S15">
        <f t="shared" si="2"/>
        <v>0</v>
      </c>
    </row>
    <row r="16" spans="2:207" x14ac:dyDescent="0.35">
      <c r="B16" s="2" t="s">
        <v>11</v>
      </c>
      <c r="C16">
        <v>62554</v>
      </c>
      <c r="L16">
        <v>125110</v>
      </c>
      <c r="O16">
        <v>187664</v>
      </c>
      <c r="Q16">
        <f t="shared" si="0"/>
        <v>62554</v>
      </c>
      <c r="R16">
        <f t="shared" si="1"/>
        <v>125110</v>
      </c>
      <c r="S16">
        <f t="shared" si="2"/>
        <v>0</v>
      </c>
    </row>
    <row r="17" spans="2:19" x14ac:dyDescent="0.35">
      <c r="B17" s="2" t="s">
        <v>12</v>
      </c>
      <c r="C17">
        <v>156394</v>
      </c>
      <c r="L17">
        <v>125110</v>
      </c>
      <c r="M17">
        <v>0</v>
      </c>
      <c r="O17">
        <v>281504</v>
      </c>
      <c r="Q17">
        <f t="shared" si="0"/>
        <v>156394</v>
      </c>
      <c r="R17">
        <f t="shared" si="1"/>
        <v>125110</v>
      </c>
      <c r="S17">
        <f t="shared" si="2"/>
        <v>0</v>
      </c>
    </row>
    <row r="18" spans="2:19" x14ac:dyDescent="0.35">
      <c r="B18" s="2" t="s">
        <v>13</v>
      </c>
      <c r="C18">
        <v>62554</v>
      </c>
      <c r="L18">
        <v>125110</v>
      </c>
      <c r="O18">
        <v>187664</v>
      </c>
      <c r="Q18">
        <f t="shared" si="0"/>
        <v>62554</v>
      </c>
      <c r="R18">
        <f t="shared" si="1"/>
        <v>125110</v>
      </c>
      <c r="S18">
        <f t="shared" si="2"/>
        <v>0</v>
      </c>
    </row>
    <row r="19" spans="2:19" x14ac:dyDescent="0.35">
      <c r="B19" s="2" t="s">
        <v>14</v>
      </c>
      <c r="C19">
        <v>62554</v>
      </c>
      <c r="L19">
        <v>125110</v>
      </c>
      <c r="O19">
        <v>187664</v>
      </c>
      <c r="Q19">
        <f t="shared" si="0"/>
        <v>62554</v>
      </c>
      <c r="R19">
        <f t="shared" si="1"/>
        <v>125110</v>
      </c>
      <c r="S19">
        <f t="shared" si="2"/>
        <v>0</v>
      </c>
    </row>
    <row r="20" spans="2:19" x14ac:dyDescent="0.35">
      <c r="B20" s="2" t="s">
        <v>15</v>
      </c>
      <c r="C20">
        <v>62554</v>
      </c>
      <c r="D20">
        <v>62554</v>
      </c>
      <c r="L20">
        <v>125110</v>
      </c>
      <c r="O20">
        <v>250218</v>
      </c>
      <c r="Q20">
        <f t="shared" si="0"/>
        <v>125108</v>
      </c>
      <c r="R20">
        <f t="shared" si="1"/>
        <v>125110</v>
      </c>
      <c r="S20">
        <f t="shared" si="2"/>
        <v>0</v>
      </c>
    </row>
    <row r="21" spans="2:19" x14ac:dyDescent="0.35">
      <c r="B21" s="2" t="s">
        <v>16</v>
      </c>
      <c r="H21">
        <v>375333</v>
      </c>
      <c r="O21">
        <v>375333</v>
      </c>
      <c r="Q21">
        <f t="shared" si="0"/>
        <v>0</v>
      </c>
      <c r="R21">
        <f t="shared" si="1"/>
        <v>0</v>
      </c>
      <c r="S21">
        <f t="shared" si="2"/>
        <v>375333</v>
      </c>
    </row>
    <row r="22" spans="2:19" x14ac:dyDescent="0.35">
      <c r="B22" s="2" t="s">
        <v>17</v>
      </c>
      <c r="C22">
        <v>75066</v>
      </c>
      <c r="L22">
        <v>125110</v>
      </c>
      <c r="O22">
        <v>200176</v>
      </c>
      <c r="Q22">
        <f t="shared" si="0"/>
        <v>75066</v>
      </c>
      <c r="R22">
        <f t="shared" si="1"/>
        <v>125110</v>
      </c>
      <c r="S22">
        <f t="shared" si="2"/>
        <v>0</v>
      </c>
    </row>
    <row r="23" spans="2:19" x14ac:dyDescent="0.35">
      <c r="B23" s="2" t="s">
        <v>18</v>
      </c>
      <c r="H23">
        <v>375333</v>
      </c>
      <c r="O23">
        <v>375333</v>
      </c>
      <c r="Q23">
        <f t="shared" si="0"/>
        <v>0</v>
      </c>
      <c r="R23">
        <f t="shared" si="1"/>
        <v>0</v>
      </c>
      <c r="S23">
        <f t="shared" si="2"/>
        <v>375333</v>
      </c>
    </row>
    <row r="24" spans="2:19" x14ac:dyDescent="0.35">
      <c r="B24" s="2" t="s">
        <v>19</v>
      </c>
      <c r="C24">
        <v>62554</v>
      </c>
      <c r="O24">
        <v>62554</v>
      </c>
      <c r="Q24">
        <f t="shared" si="0"/>
        <v>62554</v>
      </c>
      <c r="R24">
        <f t="shared" si="1"/>
        <v>0</v>
      </c>
      <c r="S24">
        <f t="shared" si="2"/>
        <v>0</v>
      </c>
    </row>
    <row r="25" spans="2:19" x14ac:dyDescent="0.35">
      <c r="B25" s="2" t="s">
        <v>20</v>
      </c>
      <c r="C25">
        <v>62554</v>
      </c>
      <c r="O25">
        <v>62554</v>
      </c>
      <c r="Q25">
        <f t="shared" si="0"/>
        <v>62554</v>
      </c>
      <c r="R25">
        <f t="shared" si="1"/>
        <v>0</v>
      </c>
      <c r="S25">
        <f t="shared" si="2"/>
        <v>0</v>
      </c>
    </row>
    <row r="26" spans="2:19" x14ac:dyDescent="0.35">
      <c r="B26" s="2" t="s">
        <v>21</v>
      </c>
      <c r="C26">
        <v>62554</v>
      </c>
      <c r="L26">
        <v>125110</v>
      </c>
      <c r="O26">
        <v>187664</v>
      </c>
      <c r="Q26">
        <f t="shared" si="0"/>
        <v>62554</v>
      </c>
      <c r="R26">
        <f t="shared" si="1"/>
        <v>125110</v>
      </c>
      <c r="S26">
        <f t="shared" si="2"/>
        <v>0</v>
      </c>
    </row>
    <row r="27" spans="2:19" x14ac:dyDescent="0.35">
      <c r="B27" s="2" t="s">
        <v>22</v>
      </c>
      <c r="H27">
        <v>375333</v>
      </c>
      <c r="O27">
        <v>375333</v>
      </c>
      <c r="Q27">
        <f t="shared" si="0"/>
        <v>0</v>
      </c>
      <c r="R27">
        <f t="shared" si="1"/>
        <v>0</v>
      </c>
      <c r="S27">
        <f t="shared" si="2"/>
        <v>375333</v>
      </c>
    </row>
    <row r="28" spans="2:19" x14ac:dyDescent="0.35">
      <c r="B28" s="2" t="s">
        <v>23</v>
      </c>
      <c r="C28">
        <v>62554</v>
      </c>
      <c r="O28">
        <v>62554</v>
      </c>
      <c r="Q28">
        <f t="shared" si="0"/>
        <v>62554</v>
      </c>
      <c r="R28">
        <f t="shared" si="1"/>
        <v>0</v>
      </c>
      <c r="S28">
        <f t="shared" si="2"/>
        <v>0</v>
      </c>
    </row>
    <row r="29" spans="2:19" x14ac:dyDescent="0.35">
      <c r="B29" s="2" t="s">
        <v>24</v>
      </c>
      <c r="C29">
        <v>84450</v>
      </c>
      <c r="H29">
        <v>375333</v>
      </c>
      <c r="L29">
        <v>125110</v>
      </c>
      <c r="O29">
        <v>584893</v>
      </c>
      <c r="Q29">
        <f t="shared" si="0"/>
        <v>84450</v>
      </c>
      <c r="R29">
        <f t="shared" si="1"/>
        <v>125110</v>
      </c>
      <c r="S29">
        <f t="shared" si="2"/>
        <v>375333</v>
      </c>
    </row>
    <row r="30" spans="2:19" x14ac:dyDescent="0.35">
      <c r="B30" s="2" t="s">
        <v>25</v>
      </c>
      <c r="C30">
        <v>62554</v>
      </c>
      <c r="L30">
        <v>125110</v>
      </c>
      <c r="O30">
        <v>187664</v>
      </c>
      <c r="Q30">
        <f t="shared" si="0"/>
        <v>62554</v>
      </c>
      <c r="R30">
        <f t="shared" si="1"/>
        <v>125110</v>
      </c>
      <c r="S30">
        <f t="shared" si="2"/>
        <v>0</v>
      </c>
    </row>
    <row r="31" spans="2:19" x14ac:dyDescent="0.35">
      <c r="B31" s="2" t="s">
        <v>26</v>
      </c>
      <c r="H31">
        <v>375333</v>
      </c>
      <c r="O31">
        <v>375333</v>
      </c>
      <c r="Q31">
        <f t="shared" si="0"/>
        <v>0</v>
      </c>
      <c r="R31">
        <f t="shared" si="1"/>
        <v>0</v>
      </c>
      <c r="S31">
        <f t="shared" si="2"/>
        <v>375333</v>
      </c>
    </row>
    <row r="32" spans="2:19" x14ac:dyDescent="0.35">
      <c r="B32" s="2" t="s">
        <v>27</v>
      </c>
      <c r="C32">
        <v>62554</v>
      </c>
      <c r="H32">
        <v>375333</v>
      </c>
      <c r="L32">
        <v>125110</v>
      </c>
      <c r="O32">
        <v>562997</v>
      </c>
      <c r="Q32">
        <f t="shared" si="0"/>
        <v>62554</v>
      </c>
      <c r="R32">
        <f t="shared" si="1"/>
        <v>125110</v>
      </c>
      <c r="S32">
        <f t="shared" si="2"/>
        <v>375333</v>
      </c>
    </row>
    <row r="33" spans="2:19" x14ac:dyDescent="0.35">
      <c r="B33" s="2" t="s">
        <v>28</v>
      </c>
      <c r="C33">
        <v>62554</v>
      </c>
      <c r="L33">
        <v>125110</v>
      </c>
      <c r="O33">
        <v>187664</v>
      </c>
      <c r="Q33">
        <f t="shared" si="0"/>
        <v>62554</v>
      </c>
      <c r="R33">
        <f t="shared" si="1"/>
        <v>125110</v>
      </c>
      <c r="S33">
        <f t="shared" si="2"/>
        <v>0</v>
      </c>
    </row>
    <row r="34" spans="2:19" x14ac:dyDescent="0.35">
      <c r="B34" s="2" t="s">
        <v>29</v>
      </c>
      <c r="H34">
        <v>375333</v>
      </c>
      <c r="O34">
        <v>375333</v>
      </c>
      <c r="Q34">
        <f t="shared" si="0"/>
        <v>0</v>
      </c>
      <c r="R34">
        <f t="shared" si="1"/>
        <v>0</v>
      </c>
      <c r="S34">
        <f t="shared" si="2"/>
        <v>375333</v>
      </c>
    </row>
    <row r="35" spans="2:19" x14ac:dyDescent="0.35">
      <c r="B35" s="2" t="s">
        <v>30</v>
      </c>
      <c r="C35">
        <v>62554</v>
      </c>
      <c r="H35">
        <v>375333</v>
      </c>
      <c r="L35">
        <v>125110</v>
      </c>
      <c r="O35">
        <v>562997</v>
      </c>
      <c r="Q35">
        <f t="shared" si="0"/>
        <v>62554</v>
      </c>
      <c r="R35">
        <f t="shared" si="1"/>
        <v>125110</v>
      </c>
      <c r="S35">
        <f t="shared" si="2"/>
        <v>375333</v>
      </c>
    </row>
    <row r="36" spans="2:19" x14ac:dyDescent="0.35">
      <c r="B36" s="2" t="s">
        <v>31</v>
      </c>
      <c r="C36">
        <v>62554</v>
      </c>
      <c r="H36">
        <v>375333</v>
      </c>
      <c r="L36">
        <v>125110</v>
      </c>
      <c r="O36">
        <v>562997</v>
      </c>
      <c r="Q36">
        <f t="shared" si="0"/>
        <v>62554</v>
      </c>
      <c r="R36">
        <f t="shared" si="1"/>
        <v>125110</v>
      </c>
      <c r="S36">
        <f t="shared" si="2"/>
        <v>375333</v>
      </c>
    </row>
    <row r="37" spans="2:19" x14ac:dyDescent="0.35">
      <c r="B37" s="2" t="s">
        <v>32</v>
      </c>
      <c r="C37">
        <v>62554</v>
      </c>
      <c r="H37">
        <v>375333</v>
      </c>
      <c r="L37">
        <v>125110</v>
      </c>
      <c r="O37">
        <v>562997</v>
      </c>
      <c r="Q37">
        <f t="shared" si="0"/>
        <v>62554</v>
      </c>
      <c r="R37">
        <f t="shared" si="1"/>
        <v>125110</v>
      </c>
      <c r="S37">
        <f t="shared" si="2"/>
        <v>375333</v>
      </c>
    </row>
    <row r="38" spans="2:19" x14ac:dyDescent="0.35">
      <c r="B38" s="2" t="s">
        <v>33</v>
      </c>
      <c r="C38">
        <v>62554</v>
      </c>
      <c r="D38">
        <v>62554</v>
      </c>
      <c r="O38">
        <v>125108</v>
      </c>
      <c r="Q38">
        <f t="shared" si="0"/>
        <v>125108</v>
      </c>
      <c r="R38">
        <f t="shared" si="1"/>
        <v>0</v>
      </c>
      <c r="S38">
        <f t="shared" si="2"/>
        <v>0</v>
      </c>
    </row>
    <row r="39" spans="2:19" x14ac:dyDescent="0.35">
      <c r="B39" s="2" t="s">
        <v>34</v>
      </c>
      <c r="C39">
        <v>62554</v>
      </c>
      <c r="L39">
        <v>125110</v>
      </c>
      <c r="O39">
        <v>187664</v>
      </c>
      <c r="Q39">
        <f t="shared" si="0"/>
        <v>62554</v>
      </c>
      <c r="R39">
        <f t="shared" si="1"/>
        <v>125110</v>
      </c>
      <c r="S39">
        <f t="shared" si="2"/>
        <v>0</v>
      </c>
    </row>
    <row r="40" spans="2:19" x14ac:dyDescent="0.35">
      <c r="B40" s="2" t="s">
        <v>35</v>
      </c>
      <c r="C40">
        <v>62554</v>
      </c>
      <c r="O40">
        <v>62554</v>
      </c>
      <c r="Q40">
        <f t="shared" si="0"/>
        <v>62554</v>
      </c>
      <c r="R40">
        <f t="shared" si="1"/>
        <v>0</v>
      </c>
      <c r="S40">
        <f t="shared" si="2"/>
        <v>0</v>
      </c>
    </row>
    <row r="41" spans="2:19" x14ac:dyDescent="0.35">
      <c r="B41" s="2" t="s">
        <v>36</v>
      </c>
      <c r="H41">
        <v>375333</v>
      </c>
      <c r="O41">
        <v>375333</v>
      </c>
      <c r="Q41">
        <f t="shared" si="0"/>
        <v>0</v>
      </c>
      <c r="R41">
        <f t="shared" si="1"/>
        <v>0</v>
      </c>
      <c r="S41">
        <f t="shared" si="2"/>
        <v>375333</v>
      </c>
    </row>
    <row r="42" spans="2:19" x14ac:dyDescent="0.35">
      <c r="B42" s="2" t="s">
        <v>37</v>
      </c>
      <c r="C42">
        <v>694410</v>
      </c>
      <c r="D42">
        <v>71938</v>
      </c>
      <c r="L42">
        <v>275230</v>
      </c>
      <c r="O42">
        <v>1041578</v>
      </c>
      <c r="Q42">
        <f t="shared" si="0"/>
        <v>766348</v>
      </c>
      <c r="R42">
        <f t="shared" si="1"/>
        <v>275230</v>
      </c>
      <c r="S42">
        <f t="shared" si="2"/>
        <v>0</v>
      </c>
    </row>
    <row r="43" spans="2:19" x14ac:dyDescent="0.35">
      <c r="B43" s="2" t="s">
        <v>38</v>
      </c>
      <c r="H43">
        <v>882069</v>
      </c>
      <c r="O43">
        <v>882069</v>
      </c>
      <c r="Q43">
        <f t="shared" si="0"/>
        <v>0</v>
      </c>
      <c r="R43">
        <f t="shared" si="1"/>
        <v>0</v>
      </c>
      <c r="S43">
        <f t="shared" si="2"/>
        <v>882069</v>
      </c>
    </row>
    <row r="44" spans="2:19" x14ac:dyDescent="0.35">
      <c r="B44" s="2" t="s">
        <v>39</v>
      </c>
      <c r="C44">
        <v>62554</v>
      </c>
      <c r="L44">
        <v>125110</v>
      </c>
      <c r="O44">
        <v>187664</v>
      </c>
      <c r="Q44">
        <f t="shared" si="0"/>
        <v>62554</v>
      </c>
      <c r="R44">
        <f t="shared" si="1"/>
        <v>125110</v>
      </c>
      <c r="S44">
        <f t="shared" si="2"/>
        <v>0</v>
      </c>
    </row>
    <row r="45" spans="2:19" x14ac:dyDescent="0.35">
      <c r="B45" s="2" t="s">
        <v>40</v>
      </c>
      <c r="H45">
        <v>375333</v>
      </c>
      <c r="O45">
        <v>375333</v>
      </c>
      <c r="Q45">
        <f t="shared" si="0"/>
        <v>0</v>
      </c>
      <c r="R45">
        <f t="shared" si="1"/>
        <v>0</v>
      </c>
      <c r="S45">
        <f t="shared" si="2"/>
        <v>375333</v>
      </c>
    </row>
    <row r="46" spans="2:19" x14ac:dyDescent="0.35">
      <c r="B46" s="2" t="s">
        <v>41</v>
      </c>
      <c r="C46">
        <v>62554</v>
      </c>
      <c r="L46">
        <v>125110</v>
      </c>
      <c r="O46">
        <v>187664</v>
      </c>
      <c r="Q46">
        <f t="shared" si="0"/>
        <v>62554</v>
      </c>
      <c r="R46">
        <f t="shared" si="1"/>
        <v>125110</v>
      </c>
      <c r="S46">
        <f t="shared" si="2"/>
        <v>0</v>
      </c>
    </row>
    <row r="47" spans="2:19" x14ac:dyDescent="0.35">
      <c r="B47" s="2" t="s">
        <v>42</v>
      </c>
      <c r="H47">
        <v>375333</v>
      </c>
      <c r="O47">
        <v>375333</v>
      </c>
      <c r="Q47">
        <f t="shared" si="0"/>
        <v>0</v>
      </c>
      <c r="R47">
        <f t="shared" si="1"/>
        <v>0</v>
      </c>
      <c r="S47">
        <f t="shared" si="2"/>
        <v>375333</v>
      </c>
    </row>
    <row r="48" spans="2:19" x14ac:dyDescent="0.35">
      <c r="B48" s="2" t="s">
        <v>43</v>
      </c>
      <c r="C48">
        <v>62554</v>
      </c>
      <c r="L48">
        <v>125110</v>
      </c>
      <c r="O48">
        <v>187664</v>
      </c>
      <c r="Q48">
        <f t="shared" si="0"/>
        <v>62554</v>
      </c>
      <c r="R48">
        <f t="shared" si="1"/>
        <v>125110</v>
      </c>
      <c r="S48">
        <f t="shared" si="2"/>
        <v>0</v>
      </c>
    </row>
    <row r="49" spans="2:19" x14ac:dyDescent="0.35">
      <c r="B49" s="2" t="s">
        <v>44</v>
      </c>
      <c r="H49">
        <v>375333</v>
      </c>
      <c r="O49">
        <v>375333</v>
      </c>
      <c r="Q49">
        <f t="shared" si="0"/>
        <v>0</v>
      </c>
      <c r="R49">
        <f t="shared" si="1"/>
        <v>0</v>
      </c>
      <c r="S49">
        <f t="shared" si="2"/>
        <v>375333</v>
      </c>
    </row>
    <row r="50" spans="2:19" x14ac:dyDescent="0.35">
      <c r="B50" s="2" t="s">
        <v>45</v>
      </c>
      <c r="H50">
        <v>375333</v>
      </c>
      <c r="O50">
        <v>375333</v>
      </c>
      <c r="Q50">
        <f t="shared" si="0"/>
        <v>0</v>
      </c>
      <c r="R50">
        <f t="shared" si="1"/>
        <v>0</v>
      </c>
      <c r="S50">
        <f t="shared" si="2"/>
        <v>375333</v>
      </c>
    </row>
    <row r="51" spans="2:19" x14ac:dyDescent="0.35">
      <c r="B51" s="2" t="s">
        <v>46</v>
      </c>
      <c r="C51">
        <v>62554</v>
      </c>
      <c r="L51">
        <v>125110</v>
      </c>
      <c r="O51">
        <v>187664</v>
      </c>
      <c r="Q51">
        <f t="shared" si="0"/>
        <v>62554</v>
      </c>
      <c r="R51">
        <f t="shared" si="1"/>
        <v>125110</v>
      </c>
      <c r="S51">
        <f t="shared" si="2"/>
        <v>0</v>
      </c>
    </row>
    <row r="52" spans="2:19" x14ac:dyDescent="0.35">
      <c r="B52" s="2" t="s">
        <v>47</v>
      </c>
      <c r="C52">
        <v>62554</v>
      </c>
      <c r="L52">
        <v>125110</v>
      </c>
      <c r="O52">
        <v>187664</v>
      </c>
      <c r="Q52">
        <f t="shared" si="0"/>
        <v>62554</v>
      </c>
      <c r="R52">
        <f t="shared" si="1"/>
        <v>125110</v>
      </c>
      <c r="S52">
        <f t="shared" si="2"/>
        <v>0</v>
      </c>
    </row>
    <row r="53" spans="2:19" x14ac:dyDescent="0.35">
      <c r="B53" s="2" t="s">
        <v>48</v>
      </c>
      <c r="C53">
        <v>62554</v>
      </c>
      <c r="L53">
        <v>125110</v>
      </c>
      <c r="O53">
        <v>187664</v>
      </c>
      <c r="Q53">
        <f t="shared" si="0"/>
        <v>62554</v>
      </c>
      <c r="R53">
        <f t="shared" si="1"/>
        <v>125110</v>
      </c>
      <c r="S53">
        <f t="shared" si="2"/>
        <v>0</v>
      </c>
    </row>
    <row r="54" spans="2:19" x14ac:dyDescent="0.35">
      <c r="B54" s="2" t="s">
        <v>49</v>
      </c>
      <c r="H54">
        <v>375333</v>
      </c>
      <c r="O54">
        <v>375333</v>
      </c>
      <c r="Q54">
        <f t="shared" si="0"/>
        <v>0</v>
      </c>
      <c r="R54">
        <f t="shared" si="1"/>
        <v>0</v>
      </c>
      <c r="S54">
        <f t="shared" si="2"/>
        <v>375333</v>
      </c>
    </row>
    <row r="55" spans="2:19" x14ac:dyDescent="0.35">
      <c r="B55" s="2" t="s">
        <v>50</v>
      </c>
      <c r="C55">
        <v>62554</v>
      </c>
      <c r="H55">
        <v>375333</v>
      </c>
      <c r="L55">
        <v>125110</v>
      </c>
      <c r="O55">
        <v>562997</v>
      </c>
      <c r="Q55">
        <f t="shared" si="0"/>
        <v>62554</v>
      </c>
      <c r="R55">
        <f t="shared" si="1"/>
        <v>125110</v>
      </c>
      <c r="S55">
        <f t="shared" si="2"/>
        <v>375333</v>
      </c>
    </row>
    <row r="56" spans="2:19" x14ac:dyDescent="0.35">
      <c r="B56" s="2" t="s">
        <v>51</v>
      </c>
      <c r="C56">
        <v>62554</v>
      </c>
      <c r="H56">
        <v>375333</v>
      </c>
      <c r="L56">
        <v>125110</v>
      </c>
      <c r="O56">
        <v>562997</v>
      </c>
      <c r="Q56">
        <f t="shared" si="0"/>
        <v>62554</v>
      </c>
      <c r="R56">
        <f t="shared" si="1"/>
        <v>125110</v>
      </c>
      <c r="S56">
        <f t="shared" si="2"/>
        <v>375333</v>
      </c>
    </row>
    <row r="57" spans="2:19" x14ac:dyDescent="0.35">
      <c r="B57" s="2" t="s">
        <v>52</v>
      </c>
      <c r="C57">
        <v>62554</v>
      </c>
      <c r="H57">
        <v>375333</v>
      </c>
      <c r="L57">
        <v>125110</v>
      </c>
      <c r="O57">
        <v>562997</v>
      </c>
      <c r="Q57">
        <f t="shared" si="0"/>
        <v>62554</v>
      </c>
      <c r="R57">
        <f t="shared" si="1"/>
        <v>125110</v>
      </c>
      <c r="S57">
        <f t="shared" si="2"/>
        <v>375333</v>
      </c>
    </row>
    <row r="58" spans="2:19" x14ac:dyDescent="0.35">
      <c r="B58" s="2" t="s">
        <v>54</v>
      </c>
      <c r="C58">
        <v>62554</v>
      </c>
      <c r="O58">
        <v>62554</v>
      </c>
      <c r="Q58">
        <f t="shared" si="0"/>
        <v>62554</v>
      </c>
      <c r="R58">
        <f t="shared" si="1"/>
        <v>0</v>
      </c>
      <c r="S58">
        <f t="shared" si="2"/>
        <v>0</v>
      </c>
    </row>
    <row r="59" spans="2:19" x14ac:dyDescent="0.35">
      <c r="B59" s="2" t="s">
        <v>55</v>
      </c>
      <c r="C59">
        <v>62554</v>
      </c>
      <c r="O59">
        <v>62554</v>
      </c>
      <c r="Q59">
        <f t="shared" si="0"/>
        <v>62554</v>
      </c>
      <c r="R59">
        <f t="shared" si="1"/>
        <v>0</v>
      </c>
      <c r="S59">
        <f t="shared" si="2"/>
        <v>0</v>
      </c>
    </row>
    <row r="60" spans="2:19" x14ac:dyDescent="0.35">
      <c r="B60" s="2" t="s">
        <v>56</v>
      </c>
      <c r="C60">
        <v>118858</v>
      </c>
      <c r="L60">
        <v>125110</v>
      </c>
      <c r="O60">
        <v>243968</v>
      </c>
      <c r="Q60">
        <f t="shared" si="0"/>
        <v>118858</v>
      </c>
      <c r="R60">
        <f t="shared" si="1"/>
        <v>125110</v>
      </c>
      <c r="S60">
        <f t="shared" si="2"/>
        <v>0</v>
      </c>
    </row>
    <row r="61" spans="2:19" x14ac:dyDescent="0.35">
      <c r="B61" s="2" t="s">
        <v>57</v>
      </c>
      <c r="C61">
        <v>62554</v>
      </c>
      <c r="O61">
        <v>62554</v>
      </c>
      <c r="Q61">
        <f t="shared" si="0"/>
        <v>62554</v>
      </c>
      <c r="R61">
        <f t="shared" si="1"/>
        <v>0</v>
      </c>
      <c r="S61">
        <f t="shared" si="2"/>
        <v>0</v>
      </c>
    </row>
    <row r="62" spans="2:19" x14ac:dyDescent="0.35">
      <c r="B62" s="2" t="s">
        <v>58</v>
      </c>
      <c r="C62">
        <v>62554</v>
      </c>
      <c r="O62">
        <v>62554</v>
      </c>
      <c r="Q62">
        <f t="shared" si="0"/>
        <v>62554</v>
      </c>
      <c r="R62">
        <f t="shared" si="1"/>
        <v>0</v>
      </c>
      <c r="S62">
        <f t="shared" si="2"/>
        <v>0</v>
      </c>
    </row>
    <row r="63" spans="2:19" x14ac:dyDescent="0.35">
      <c r="B63" s="2" t="s">
        <v>59</v>
      </c>
      <c r="C63">
        <v>62554</v>
      </c>
      <c r="O63">
        <v>62554</v>
      </c>
      <c r="Q63">
        <f t="shared" si="0"/>
        <v>62554</v>
      </c>
      <c r="R63">
        <f t="shared" si="1"/>
        <v>0</v>
      </c>
      <c r="S63">
        <f t="shared" si="2"/>
        <v>0</v>
      </c>
    </row>
    <row r="64" spans="2:19" x14ac:dyDescent="0.35">
      <c r="B64" s="2" t="s">
        <v>60</v>
      </c>
      <c r="C64">
        <v>62554</v>
      </c>
      <c r="O64">
        <v>62554</v>
      </c>
      <c r="Q64">
        <f t="shared" si="0"/>
        <v>62554</v>
      </c>
      <c r="R64">
        <f t="shared" si="1"/>
        <v>0</v>
      </c>
      <c r="S64">
        <f t="shared" si="2"/>
        <v>0</v>
      </c>
    </row>
    <row r="65" spans="2:19" x14ac:dyDescent="0.35">
      <c r="B65" s="2" t="s">
        <v>61</v>
      </c>
      <c r="H65">
        <v>375333</v>
      </c>
      <c r="O65">
        <v>375333</v>
      </c>
      <c r="Q65">
        <f t="shared" si="0"/>
        <v>0</v>
      </c>
      <c r="R65">
        <f t="shared" si="1"/>
        <v>0</v>
      </c>
      <c r="S65">
        <f t="shared" si="2"/>
        <v>375333</v>
      </c>
    </row>
    <row r="66" spans="2:19" x14ac:dyDescent="0.35">
      <c r="B66" s="2" t="s">
        <v>62</v>
      </c>
      <c r="C66">
        <v>62554</v>
      </c>
      <c r="H66">
        <v>375333</v>
      </c>
      <c r="L66">
        <v>125110</v>
      </c>
      <c r="O66">
        <v>562997</v>
      </c>
      <c r="Q66">
        <f t="shared" si="0"/>
        <v>62554</v>
      </c>
      <c r="R66">
        <f t="shared" si="1"/>
        <v>125110</v>
      </c>
      <c r="S66">
        <f t="shared" si="2"/>
        <v>375333</v>
      </c>
    </row>
    <row r="67" spans="2:19" x14ac:dyDescent="0.35">
      <c r="B67" s="2" t="s">
        <v>63</v>
      </c>
      <c r="C67">
        <v>106346</v>
      </c>
      <c r="L67">
        <v>125110</v>
      </c>
      <c r="O67">
        <v>231456</v>
      </c>
      <c r="Q67">
        <f t="shared" si="0"/>
        <v>106346</v>
      </c>
      <c r="R67">
        <f t="shared" si="1"/>
        <v>125110</v>
      </c>
      <c r="S67">
        <f t="shared" si="2"/>
        <v>0</v>
      </c>
    </row>
    <row r="68" spans="2:19" x14ac:dyDescent="0.35">
      <c r="B68" s="2" t="s">
        <v>64</v>
      </c>
      <c r="H68">
        <v>375333</v>
      </c>
      <c r="O68">
        <v>375333</v>
      </c>
      <c r="Q68">
        <f t="shared" si="0"/>
        <v>0</v>
      </c>
      <c r="R68">
        <f t="shared" si="1"/>
        <v>0</v>
      </c>
      <c r="S68">
        <f t="shared" si="2"/>
        <v>375333</v>
      </c>
    </row>
    <row r="69" spans="2:19" x14ac:dyDescent="0.35">
      <c r="B69" s="2" t="s">
        <v>65</v>
      </c>
      <c r="C69">
        <v>62554</v>
      </c>
      <c r="O69">
        <v>62554</v>
      </c>
      <c r="Q69">
        <f t="shared" si="0"/>
        <v>62554</v>
      </c>
      <c r="R69">
        <f t="shared" si="1"/>
        <v>0</v>
      </c>
      <c r="S69">
        <f t="shared" si="2"/>
        <v>0</v>
      </c>
    </row>
    <row r="70" spans="2:19" x14ac:dyDescent="0.35">
      <c r="B70" s="2" t="s">
        <v>66</v>
      </c>
      <c r="C70">
        <v>62554</v>
      </c>
      <c r="O70">
        <v>62554</v>
      </c>
      <c r="Q70">
        <f t="shared" si="0"/>
        <v>62554</v>
      </c>
      <c r="R70">
        <f t="shared" si="1"/>
        <v>0</v>
      </c>
      <c r="S70">
        <f t="shared" si="2"/>
        <v>0</v>
      </c>
    </row>
    <row r="71" spans="2:19" x14ac:dyDescent="0.35">
      <c r="B71" s="2" t="s">
        <v>67</v>
      </c>
      <c r="C71">
        <v>62554</v>
      </c>
      <c r="L71">
        <v>125110</v>
      </c>
      <c r="O71">
        <v>187664</v>
      </c>
      <c r="Q71">
        <f t="shared" ref="Q71:Q134" si="3">SUM(C71:G71)</f>
        <v>62554</v>
      </c>
      <c r="R71">
        <f t="shared" ref="R71:R134" si="4">SUM(L71:N71)</f>
        <v>125110</v>
      </c>
      <c r="S71">
        <f t="shared" ref="S71:S134" si="5">SUM(H71:K71)</f>
        <v>0</v>
      </c>
    </row>
    <row r="72" spans="2:19" x14ac:dyDescent="0.35">
      <c r="B72" s="2" t="s">
        <v>68</v>
      </c>
      <c r="H72">
        <v>375333</v>
      </c>
      <c r="O72">
        <v>375333</v>
      </c>
      <c r="Q72">
        <f t="shared" si="3"/>
        <v>0</v>
      </c>
      <c r="R72">
        <f t="shared" si="4"/>
        <v>0</v>
      </c>
      <c r="S72">
        <f t="shared" si="5"/>
        <v>375333</v>
      </c>
    </row>
    <row r="73" spans="2:19" x14ac:dyDescent="0.35">
      <c r="B73" s="2" t="s">
        <v>69</v>
      </c>
      <c r="C73">
        <v>100090</v>
      </c>
      <c r="L73">
        <v>125110</v>
      </c>
      <c r="O73">
        <v>225200</v>
      </c>
      <c r="Q73">
        <f t="shared" si="3"/>
        <v>100090</v>
      </c>
      <c r="R73">
        <f t="shared" si="4"/>
        <v>125110</v>
      </c>
      <c r="S73">
        <f t="shared" si="5"/>
        <v>0</v>
      </c>
    </row>
    <row r="74" spans="2:19" x14ac:dyDescent="0.35">
      <c r="B74" s="2" t="s">
        <v>70</v>
      </c>
      <c r="H74">
        <v>375333</v>
      </c>
      <c r="O74">
        <v>375333</v>
      </c>
      <c r="Q74">
        <f t="shared" si="3"/>
        <v>0</v>
      </c>
      <c r="R74">
        <f t="shared" si="4"/>
        <v>0</v>
      </c>
      <c r="S74">
        <f t="shared" si="5"/>
        <v>375333</v>
      </c>
    </row>
    <row r="75" spans="2:19" x14ac:dyDescent="0.35">
      <c r="B75" s="2" t="s">
        <v>71</v>
      </c>
      <c r="C75">
        <v>62554</v>
      </c>
      <c r="H75">
        <v>375333</v>
      </c>
      <c r="L75">
        <v>125110</v>
      </c>
      <c r="O75">
        <v>562997</v>
      </c>
      <c r="Q75">
        <f t="shared" si="3"/>
        <v>62554</v>
      </c>
      <c r="R75">
        <f t="shared" si="4"/>
        <v>125110</v>
      </c>
      <c r="S75">
        <f t="shared" si="5"/>
        <v>375333</v>
      </c>
    </row>
    <row r="76" spans="2:19" x14ac:dyDescent="0.35">
      <c r="B76" s="2" t="s">
        <v>72</v>
      </c>
      <c r="C76">
        <v>62554</v>
      </c>
      <c r="H76">
        <v>375333</v>
      </c>
      <c r="L76">
        <v>125110</v>
      </c>
      <c r="O76">
        <v>562997</v>
      </c>
      <c r="Q76">
        <f t="shared" si="3"/>
        <v>62554</v>
      </c>
      <c r="R76">
        <f t="shared" si="4"/>
        <v>125110</v>
      </c>
      <c r="S76">
        <f t="shared" si="5"/>
        <v>375333</v>
      </c>
    </row>
    <row r="77" spans="2:19" x14ac:dyDescent="0.35">
      <c r="B77" s="2" t="s">
        <v>73</v>
      </c>
      <c r="C77">
        <v>109474</v>
      </c>
      <c r="L77">
        <v>125110</v>
      </c>
      <c r="O77">
        <v>234584</v>
      </c>
      <c r="Q77">
        <f t="shared" si="3"/>
        <v>109474</v>
      </c>
      <c r="R77">
        <f t="shared" si="4"/>
        <v>125110</v>
      </c>
      <c r="S77">
        <f t="shared" si="5"/>
        <v>0</v>
      </c>
    </row>
    <row r="78" spans="2:19" x14ac:dyDescent="0.35">
      <c r="B78" s="2" t="s">
        <v>74</v>
      </c>
      <c r="H78">
        <v>375333</v>
      </c>
      <c r="I78">
        <v>375333</v>
      </c>
      <c r="O78">
        <v>750666</v>
      </c>
      <c r="Q78">
        <f t="shared" si="3"/>
        <v>0</v>
      </c>
      <c r="R78">
        <f t="shared" si="4"/>
        <v>0</v>
      </c>
      <c r="S78">
        <f t="shared" si="5"/>
        <v>750666</v>
      </c>
    </row>
    <row r="79" spans="2:19" x14ac:dyDescent="0.35">
      <c r="B79" s="2" t="s">
        <v>75</v>
      </c>
      <c r="C79">
        <v>62554</v>
      </c>
      <c r="O79">
        <v>62554</v>
      </c>
      <c r="Q79">
        <f t="shared" si="3"/>
        <v>62554</v>
      </c>
      <c r="R79">
        <f t="shared" si="4"/>
        <v>0</v>
      </c>
      <c r="S79">
        <f t="shared" si="5"/>
        <v>0</v>
      </c>
    </row>
    <row r="80" spans="2:19" x14ac:dyDescent="0.35">
      <c r="B80" s="2" t="s">
        <v>76</v>
      </c>
      <c r="C80">
        <v>62554</v>
      </c>
      <c r="L80">
        <v>125110</v>
      </c>
      <c r="O80">
        <v>187664</v>
      </c>
      <c r="Q80">
        <f t="shared" si="3"/>
        <v>62554</v>
      </c>
      <c r="R80">
        <f t="shared" si="4"/>
        <v>125110</v>
      </c>
      <c r="S80">
        <f t="shared" si="5"/>
        <v>0</v>
      </c>
    </row>
    <row r="81" spans="2:19" x14ac:dyDescent="0.35">
      <c r="B81" s="2" t="s">
        <v>77</v>
      </c>
      <c r="H81">
        <v>375333</v>
      </c>
      <c r="O81">
        <v>375333</v>
      </c>
      <c r="Q81">
        <f t="shared" si="3"/>
        <v>0</v>
      </c>
      <c r="R81">
        <f t="shared" si="4"/>
        <v>0</v>
      </c>
      <c r="S81">
        <f t="shared" si="5"/>
        <v>375333</v>
      </c>
    </row>
    <row r="82" spans="2:19" x14ac:dyDescent="0.35">
      <c r="B82" s="2" t="s">
        <v>78</v>
      </c>
      <c r="C82">
        <v>62554</v>
      </c>
      <c r="O82">
        <v>62554</v>
      </c>
      <c r="Q82">
        <f t="shared" si="3"/>
        <v>62554</v>
      </c>
      <c r="R82">
        <f t="shared" si="4"/>
        <v>0</v>
      </c>
      <c r="S82">
        <f t="shared" si="5"/>
        <v>0</v>
      </c>
    </row>
    <row r="83" spans="2:19" x14ac:dyDescent="0.35">
      <c r="B83" s="2" t="s">
        <v>79</v>
      </c>
      <c r="C83">
        <v>62554</v>
      </c>
      <c r="L83">
        <v>125110</v>
      </c>
      <c r="O83">
        <v>187664</v>
      </c>
      <c r="Q83">
        <f t="shared" si="3"/>
        <v>62554</v>
      </c>
      <c r="R83">
        <f t="shared" si="4"/>
        <v>125110</v>
      </c>
      <c r="S83">
        <f t="shared" si="5"/>
        <v>0</v>
      </c>
    </row>
    <row r="84" spans="2:19" x14ac:dyDescent="0.35">
      <c r="B84" s="2" t="s">
        <v>80</v>
      </c>
      <c r="H84">
        <v>375333</v>
      </c>
      <c r="O84">
        <v>375333</v>
      </c>
      <c r="Q84">
        <f t="shared" si="3"/>
        <v>0</v>
      </c>
      <c r="R84">
        <f t="shared" si="4"/>
        <v>0</v>
      </c>
      <c r="S84">
        <f t="shared" si="5"/>
        <v>375333</v>
      </c>
    </row>
    <row r="85" spans="2:19" x14ac:dyDescent="0.35">
      <c r="B85" s="2" t="s">
        <v>81</v>
      </c>
      <c r="C85">
        <v>62554</v>
      </c>
      <c r="H85">
        <v>375333</v>
      </c>
      <c r="L85">
        <v>125110</v>
      </c>
      <c r="O85">
        <v>562997</v>
      </c>
      <c r="Q85">
        <f t="shared" si="3"/>
        <v>62554</v>
      </c>
      <c r="R85">
        <f t="shared" si="4"/>
        <v>125110</v>
      </c>
      <c r="S85">
        <f t="shared" si="5"/>
        <v>375333</v>
      </c>
    </row>
    <row r="86" spans="2:19" x14ac:dyDescent="0.35">
      <c r="B86" s="2" t="s">
        <v>82</v>
      </c>
      <c r="C86">
        <v>62554</v>
      </c>
      <c r="L86">
        <v>125110</v>
      </c>
      <c r="O86">
        <v>187664</v>
      </c>
      <c r="Q86">
        <f t="shared" si="3"/>
        <v>62554</v>
      </c>
      <c r="R86">
        <f t="shared" si="4"/>
        <v>125110</v>
      </c>
      <c r="S86">
        <f t="shared" si="5"/>
        <v>0</v>
      </c>
    </row>
    <row r="87" spans="2:19" x14ac:dyDescent="0.35">
      <c r="B87" s="2" t="s">
        <v>83</v>
      </c>
      <c r="H87">
        <v>375333</v>
      </c>
      <c r="O87">
        <v>375333</v>
      </c>
      <c r="Q87">
        <f t="shared" si="3"/>
        <v>0</v>
      </c>
      <c r="R87">
        <f t="shared" si="4"/>
        <v>0</v>
      </c>
      <c r="S87">
        <f t="shared" si="5"/>
        <v>375333</v>
      </c>
    </row>
    <row r="88" spans="2:19" x14ac:dyDescent="0.35">
      <c r="B88" s="2" t="s">
        <v>84</v>
      </c>
      <c r="C88">
        <v>62554</v>
      </c>
      <c r="O88">
        <v>62554</v>
      </c>
      <c r="Q88">
        <f t="shared" si="3"/>
        <v>62554</v>
      </c>
      <c r="R88">
        <f t="shared" si="4"/>
        <v>0</v>
      </c>
      <c r="S88">
        <f t="shared" si="5"/>
        <v>0</v>
      </c>
    </row>
    <row r="89" spans="2:19" x14ac:dyDescent="0.35">
      <c r="B89" s="2" t="s">
        <v>85</v>
      </c>
      <c r="C89">
        <v>62554</v>
      </c>
      <c r="H89">
        <v>375333</v>
      </c>
      <c r="L89">
        <v>125110</v>
      </c>
      <c r="O89">
        <v>562997</v>
      </c>
      <c r="Q89">
        <f t="shared" si="3"/>
        <v>62554</v>
      </c>
      <c r="R89">
        <f t="shared" si="4"/>
        <v>125110</v>
      </c>
      <c r="S89">
        <f t="shared" si="5"/>
        <v>375333</v>
      </c>
    </row>
    <row r="90" spans="2:19" x14ac:dyDescent="0.35">
      <c r="B90" s="2" t="s">
        <v>86</v>
      </c>
      <c r="C90">
        <v>62554</v>
      </c>
      <c r="L90">
        <v>125110</v>
      </c>
      <c r="O90">
        <v>187664</v>
      </c>
      <c r="Q90">
        <f t="shared" si="3"/>
        <v>62554</v>
      </c>
      <c r="R90">
        <f t="shared" si="4"/>
        <v>125110</v>
      </c>
      <c r="S90">
        <f t="shared" si="5"/>
        <v>0</v>
      </c>
    </row>
    <row r="91" spans="2:19" x14ac:dyDescent="0.35">
      <c r="B91" s="2" t="s">
        <v>87</v>
      </c>
      <c r="C91">
        <v>62554</v>
      </c>
      <c r="L91">
        <v>125110</v>
      </c>
      <c r="O91">
        <v>187664</v>
      </c>
      <c r="Q91">
        <f t="shared" si="3"/>
        <v>62554</v>
      </c>
      <c r="R91">
        <f t="shared" si="4"/>
        <v>125110</v>
      </c>
      <c r="S91">
        <f t="shared" si="5"/>
        <v>0</v>
      </c>
    </row>
    <row r="92" spans="2:19" x14ac:dyDescent="0.35">
      <c r="B92" s="2" t="s">
        <v>88</v>
      </c>
      <c r="C92">
        <v>62554</v>
      </c>
      <c r="L92">
        <v>125110</v>
      </c>
      <c r="O92">
        <v>187664</v>
      </c>
      <c r="Q92">
        <f t="shared" si="3"/>
        <v>62554</v>
      </c>
      <c r="R92">
        <f t="shared" si="4"/>
        <v>125110</v>
      </c>
      <c r="S92">
        <f t="shared" si="5"/>
        <v>0</v>
      </c>
    </row>
    <row r="93" spans="2:19" x14ac:dyDescent="0.35">
      <c r="B93" s="2" t="s">
        <v>89</v>
      </c>
      <c r="C93">
        <v>331562</v>
      </c>
      <c r="L93">
        <v>162640</v>
      </c>
      <c r="O93">
        <v>494202</v>
      </c>
      <c r="Q93">
        <f t="shared" si="3"/>
        <v>331562</v>
      </c>
      <c r="R93">
        <f t="shared" si="4"/>
        <v>162640</v>
      </c>
      <c r="S93">
        <f t="shared" si="5"/>
        <v>0</v>
      </c>
    </row>
    <row r="94" spans="2:19" x14ac:dyDescent="0.35">
      <c r="B94" s="2" t="s">
        <v>90</v>
      </c>
      <c r="H94">
        <v>863301</v>
      </c>
      <c r="I94">
        <v>375333</v>
      </c>
      <c r="J94">
        <v>375333</v>
      </c>
      <c r="O94">
        <v>1613967</v>
      </c>
      <c r="Q94">
        <f t="shared" si="3"/>
        <v>0</v>
      </c>
      <c r="R94">
        <f t="shared" si="4"/>
        <v>0</v>
      </c>
      <c r="S94">
        <f t="shared" si="5"/>
        <v>1613967</v>
      </c>
    </row>
    <row r="95" spans="2:19" x14ac:dyDescent="0.35">
      <c r="B95" s="2" t="s">
        <v>91</v>
      </c>
      <c r="C95">
        <v>178290</v>
      </c>
      <c r="L95">
        <v>125110</v>
      </c>
      <c r="O95">
        <v>303400</v>
      </c>
      <c r="Q95">
        <f t="shared" si="3"/>
        <v>178290</v>
      </c>
      <c r="R95">
        <f t="shared" si="4"/>
        <v>125110</v>
      </c>
      <c r="S95">
        <f t="shared" si="5"/>
        <v>0</v>
      </c>
    </row>
    <row r="96" spans="2:19" x14ac:dyDescent="0.35">
      <c r="B96" s="2" t="s">
        <v>92</v>
      </c>
      <c r="H96">
        <v>375333</v>
      </c>
      <c r="O96">
        <v>375333</v>
      </c>
      <c r="Q96">
        <f t="shared" si="3"/>
        <v>0</v>
      </c>
      <c r="R96">
        <f t="shared" si="4"/>
        <v>0</v>
      </c>
      <c r="S96">
        <f t="shared" si="5"/>
        <v>375333</v>
      </c>
    </row>
    <row r="97" spans="2:19" x14ac:dyDescent="0.35">
      <c r="B97" s="2" t="s">
        <v>93</v>
      </c>
      <c r="C97">
        <v>62554</v>
      </c>
      <c r="L97">
        <v>125110</v>
      </c>
      <c r="O97">
        <v>187664</v>
      </c>
      <c r="Q97">
        <f t="shared" si="3"/>
        <v>62554</v>
      </c>
      <c r="R97">
        <f t="shared" si="4"/>
        <v>125110</v>
      </c>
      <c r="S97">
        <f t="shared" si="5"/>
        <v>0</v>
      </c>
    </row>
    <row r="98" spans="2:19" x14ac:dyDescent="0.35">
      <c r="B98" s="2" t="s">
        <v>94</v>
      </c>
      <c r="C98">
        <v>62554</v>
      </c>
      <c r="L98">
        <v>125110</v>
      </c>
      <c r="O98">
        <v>187664</v>
      </c>
      <c r="Q98">
        <f t="shared" si="3"/>
        <v>62554</v>
      </c>
      <c r="R98">
        <f t="shared" si="4"/>
        <v>125110</v>
      </c>
      <c r="S98">
        <f t="shared" si="5"/>
        <v>0</v>
      </c>
    </row>
    <row r="99" spans="2:19" x14ac:dyDescent="0.35">
      <c r="B99" s="2" t="s">
        <v>95</v>
      </c>
      <c r="C99">
        <v>62554</v>
      </c>
      <c r="L99">
        <v>125110</v>
      </c>
      <c r="O99">
        <v>187664</v>
      </c>
      <c r="Q99">
        <f t="shared" si="3"/>
        <v>62554</v>
      </c>
      <c r="R99">
        <f t="shared" si="4"/>
        <v>125110</v>
      </c>
      <c r="S99">
        <f t="shared" si="5"/>
        <v>0</v>
      </c>
    </row>
    <row r="100" spans="2:19" x14ac:dyDescent="0.35">
      <c r="B100" s="2" t="s">
        <v>96</v>
      </c>
      <c r="C100">
        <v>62554</v>
      </c>
      <c r="L100">
        <v>125110</v>
      </c>
      <c r="O100">
        <v>187664</v>
      </c>
      <c r="Q100">
        <f t="shared" si="3"/>
        <v>62554</v>
      </c>
      <c r="R100">
        <f t="shared" si="4"/>
        <v>125110</v>
      </c>
      <c r="S100">
        <f t="shared" si="5"/>
        <v>0</v>
      </c>
    </row>
    <row r="101" spans="2:19" x14ac:dyDescent="0.35">
      <c r="B101" s="2" t="s">
        <v>97</v>
      </c>
      <c r="C101">
        <v>62554</v>
      </c>
      <c r="L101">
        <v>125110</v>
      </c>
      <c r="O101">
        <v>187664</v>
      </c>
      <c r="Q101">
        <f t="shared" si="3"/>
        <v>62554</v>
      </c>
      <c r="R101">
        <f t="shared" si="4"/>
        <v>125110</v>
      </c>
      <c r="S101">
        <f t="shared" si="5"/>
        <v>0</v>
      </c>
    </row>
    <row r="102" spans="2:19" x14ac:dyDescent="0.35">
      <c r="B102" s="2" t="s">
        <v>98</v>
      </c>
      <c r="C102">
        <v>62554</v>
      </c>
      <c r="O102">
        <v>62554</v>
      </c>
      <c r="Q102">
        <f t="shared" si="3"/>
        <v>62554</v>
      </c>
      <c r="R102">
        <f t="shared" si="4"/>
        <v>0</v>
      </c>
      <c r="S102">
        <f t="shared" si="5"/>
        <v>0</v>
      </c>
    </row>
    <row r="103" spans="2:19" x14ac:dyDescent="0.35">
      <c r="B103" s="2" t="s">
        <v>99</v>
      </c>
      <c r="C103">
        <v>81322</v>
      </c>
      <c r="L103">
        <v>125110</v>
      </c>
      <c r="O103">
        <v>206432</v>
      </c>
      <c r="Q103">
        <f t="shared" si="3"/>
        <v>81322</v>
      </c>
      <c r="R103">
        <f t="shared" si="4"/>
        <v>125110</v>
      </c>
      <c r="S103">
        <f t="shared" si="5"/>
        <v>0</v>
      </c>
    </row>
    <row r="104" spans="2:19" x14ac:dyDescent="0.35">
      <c r="B104" s="2" t="s">
        <v>100</v>
      </c>
      <c r="C104">
        <v>84450</v>
      </c>
      <c r="L104">
        <v>125110</v>
      </c>
      <c r="O104">
        <v>209560</v>
      </c>
      <c r="Q104">
        <f t="shared" si="3"/>
        <v>84450</v>
      </c>
      <c r="R104">
        <f t="shared" si="4"/>
        <v>125110</v>
      </c>
      <c r="S104">
        <f t="shared" si="5"/>
        <v>0</v>
      </c>
    </row>
    <row r="105" spans="2:19" x14ac:dyDescent="0.35">
      <c r="B105" s="2" t="s">
        <v>101</v>
      </c>
      <c r="H105">
        <v>375333</v>
      </c>
      <c r="O105">
        <v>375333</v>
      </c>
      <c r="Q105">
        <f t="shared" si="3"/>
        <v>0</v>
      </c>
      <c r="R105">
        <f t="shared" si="4"/>
        <v>0</v>
      </c>
      <c r="S105">
        <f t="shared" si="5"/>
        <v>375333</v>
      </c>
    </row>
    <row r="106" spans="2:19" x14ac:dyDescent="0.35">
      <c r="B106" s="2" t="s">
        <v>102</v>
      </c>
      <c r="C106">
        <v>153266</v>
      </c>
      <c r="L106">
        <v>125110</v>
      </c>
      <c r="O106">
        <v>278376</v>
      </c>
      <c r="Q106">
        <f t="shared" si="3"/>
        <v>153266</v>
      </c>
      <c r="R106">
        <f t="shared" si="4"/>
        <v>125110</v>
      </c>
      <c r="S106">
        <f t="shared" si="5"/>
        <v>0</v>
      </c>
    </row>
    <row r="107" spans="2:19" x14ac:dyDescent="0.35">
      <c r="B107" s="2" t="s">
        <v>103</v>
      </c>
      <c r="H107">
        <v>375333</v>
      </c>
      <c r="O107">
        <v>375333</v>
      </c>
      <c r="Q107">
        <f t="shared" si="3"/>
        <v>0</v>
      </c>
      <c r="R107">
        <f t="shared" si="4"/>
        <v>0</v>
      </c>
      <c r="S107">
        <f t="shared" si="5"/>
        <v>375333</v>
      </c>
    </row>
    <row r="108" spans="2:19" x14ac:dyDescent="0.35">
      <c r="B108" s="2" t="s">
        <v>104</v>
      </c>
      <c r="C108">
        <v>93834</v>
      </c>
      <c r="L108">
        <v>125110</v>
      </c>
      <c r="O108">
        <v>218944</v>
      </c>
      <c r="Q108">
        <f t="shared" si="3"/>
        <v>93834</v>
      </c>
      <c r="R108">
        <f t="shared" si="4"/>
        <v>125110</v>
      </c>
      <c r="S108">
        <f t="shared" si="5"/>
        <v>0</v>
      </c>
    </row>
    <row r="109" spans="2:19" x14ac:dyDescent="0.35">
      <c r="B109" s="2" t="s">
        <v>105</v>
      </c>
      <c r="C109">
        <v>62554</v>
      </c>
      <c r="L109">
        <v>125110</v>
      </c>
      <c r="O109">
        <v>187664</v>
      </c>
      <c r="Q109">
        <f t="shared" si="3"/>
        <v>62554</v>
      </c>
      <c r="R109">
        <f t="shared" si="4"/>
        <v>125110</v>
      </c>
      <c r="S109">
        <f t="shared" si="5"/>
        <v>0</v>
      </c>
    </row>
    <row r="110" spans="2:19" x14ac:dyDescent="0.35">
      <c r="B110" s="2" t="s">
        <v>106</v>
      </c>
      <c r="C110">
        <v>62554</v>
      </c>
      <c r="L110">
        <v>125110</v>
      </c>
      <c r="O110">
        <v>187664</v>
      </c>
      <c r="Q110">
        <f t="shared" si="3"/>
        <v>62554</v>
      </c>
      <c r="R110">
        <f t="shared" si="4"/>
        <v>125110</v>
      </c>
      <c r="S110">
        <f t="shared" si="5"/>
        <v>0</v>
      </c>
    </row>
    <row r="111" spans="2:19" x14ac:dyDescent="0.35">
      <c r="B111" s="2" t="s">
        <v>107</v>
      </c>
      <c r="C111">
        <v>71938</v>
      </c>
      <c r="L111">
        <v>125110</v>
      </c>
      <c r="O111">
        <v>197048</v>
      </c>
      <c r="Q111">
        <f t="shared" si="3"/>
        <v>71938</v>
      </c>
      <c r="R111">
        <f t="shared" si="4"/>
        <v>125110</v>
      </c>
      <c r="S111">
        <f t="shared" si="5"/>
        <v>0</v>
      </c>
    </row>
    <row r="112" spans="2:19" x14ac:dyDescent="0.35">
      <c r="B112" s="2" t="s">
        <v>108</v>
      </c>
      <c r="H112">
        <v>375333</v>
      </c>
      <c r="O112">
        <v>375333</v>
      </c>
      <c r="Q112">
        <f t="shared" si="3"/>
        <v>0</v>
      </c>
      <c r="R112">
        <f t="shared" si="4"/>
        <v>0</v>
      </c>
      <c r="S112">
        <f t="shared" si="5"/>
        <v>375333</v>
      </c>
    </row>
    <row r="113" spans="2:19" x14ac:dyDescent="0.35">
      <c r="B113" s="2" t="s">
        <v>109</v>
      </c>
      <c r="C113">
        <v>506730</v>
      </c>
      <c r="L113">
        <v>212680</v>
      </c>
      <c r="O113">
        <v>719410</v>
      </c>
      <c r="Q113">
        <f t="shared" si="3"/>
        <v>506730</v>
      </c>
      <c r="R113">
        <f t="shared" si="4"/>
        <v>212680</v>
      </c>
      <c r="S113">
        <f t="shared" si="5"/>
        <v>0</v>
      </c>
    </row>
    <row r="114" spans="2:19" x14ac:dyDescent="0.35">
      <c r="B114" s="2" t="s">
        <v>110</v>
      </c>
      <c r="H114">
        <v>844533</v>
      </c>
      <c r="I114">
        <v>375333</v>
      </c>
      <c r="O114">
        <v>1219866</v>
      </c>
      <c r="Q114">
        <f t="shared" si="3"/>
        <v>0</v>
      </c>
      <c r="R114">
        <f t="shared" si="4"/>
        <v>0</v>
      </c>
      <c r="S114">
        <f t="shared" si="5"/>
        <v>1219866</v>
      </c>
    </row>
    <row r="115" spans="2:19" x14ac:dyDescent="0.35">
      <c r="B115" s="2" t="s">
        <v>111</v>
      </c>
      <c r="C115">
        <v>62554</v>
      </c>
      <c r="L115">
        <v>125110</v>
      </c>
      <c r="O115">
        <v>187664</v>
      </c>
      <c r="Q115">
        <f t="shared" si="3"/>
        <v>62554</v>
      </c>
      <c r="R115">
        <f t="shared" si="4"/>
        <v>125110</v>
      </c>
      <c r="S115">
        <f t="shared" si="5"/>
        <v>0</v>
      </c>
    </row>
    <row r="116" spans="2:19" x14ac:dyDescent="0.35">
      <c r="B116" s="2" t="s">
        <v>112</v>
      </c>
      <c r="H116">
        <v>375333</v>
      </c>
      <c r="O116">
        <v>375333</v>
      </c>
      <c r="Q116">
        <f t="shared" si="3"/>
        <v>0</v>
      </c>
      <c r="R116">
        <f t="shared" si="4"/>
        <v>0</v>
      </c>
      <c r="S116">
        <f t="shared" si="5"/>
        <v>375333</v>
      </c>
    </row>
    <row r="117" spans="2:19" x14ac:dyDescent="0.35">
      <c r="B117" s="2" t="s">
        <v>113</v>
      </c>
      <c r="C117">
        <v>62554</v>
      </c>
      <c r="O117">
        <v>62554</v>
      </c>
      <c r="Q117">
        <f t="shared" si="3"/>
        <v>62554</v>
      </c>
      <c r="R117">
        <f t="shared" si="4"/>
        <v>0</v>
      </c>
      <c r="S117">
        <f t="shared" si="5"/>
        <v>0</v>
      </c>
    </row>
    <row r="118" spans="2:19" x14ac:dyDescent="0.35">
      <c r="B118" s="2" t="s">
        <v>114</v>
      </c>
      <c r="C118">
        <v>62554</v>
      </c>
      <c r="O118">
        <v>62554</v>
      </c>
      <c r="Q118">
        <f t="shared" si="3"/>
        <v>62554</v>
      </c>
      <c r="R118">
        <f t="shared" si="4"/>
        <v>0</v>
      </c>
      <c r="S118">
        <f t="shared" si="5"/>
        <v>0</v>
      </c>
    </row>
    <row r="119" spans="2:19" x14ac:dyDescent="0.35">
      <c r="B119" s="2" t="s">
        <v>115</v>
      </c>
      <c r="C119">
        <v>84450</v>
      </c>
      <c r="L119">
        <v>125110</v>
      </c>
      <c r="O119">
        <v>209560</v>
      </c>
      <c r="Q119">
        <f t="shared" si="3"/>
        <v>84450</v>
      </c>
      <c r="R119">
        <f t="shared" si="4"/>
        <v>125110</v>
      </c>
      <c r="S119">
        <f t="shared" si="5"/>
        <v>0</v>
      </c>
    </row>
    <row r="120" spans="2:19" x14ac:dyDescent="0.35">
      <c r="B120" s="2" t="s">
        <v>116</v>
      </c>
      <c r="H120">
        <v>375333</v>
      </c>
      <c r="O120">
        <v>375333</v>
      </c>
      <c r="Q120">
        <f t="shared" si="3"/>
        <v>0</v>
      </c>
      <c r="R120">
        <f t="shared" si="4"/>
        <v>0</v>
      </c>
      <c r="S120">
        <f t="shared" si="5"/>
        <v>375333</v>
      </c>
    </row>
    <row r="121" spans="2:19" x14ac:dyDescent="0.35">
      <c r="B121" s="2" t="s">
        <v>117</v>
      </c>
      <c r="C121">
        <v>62554</v>
      </c>
      <c r="O121">
        <v>62554</v>
      </c>
      <c r="Q121">
        <f t="shared" si="3"/>
        <v>62554</v>
      </c>
      <c r="R121">
        <f t="shared" si="4"/>
        <v>0</v>
      </c>
      <c r="S121">
        <f t="shared" si="5"/>
        <v>0</v>
      </c>
    </row>
    <row r="122" spans="2:19" x14ac:dyDescent="0.35">
      <c r="B122" s="2" t="s">
        <v>118</v>
      </c>
      <c r="C122">
        <v>96962</v>
      </c>
      <c r="L122">
        <v>125110</v>
      </c>
      <c r="O122">
        <v>222072</v>
      </c>
      <c r="Q122">
        <f t="shared" si="3"/>
        <v>96962</v>
      </c>
      <c r="R122">
        <f t="shared" si="4"/>
        <v>125110</v>
      </c>
      <c r="S122">
        <f t="shared" si="5"/>
        <v>0</v>
      </c>
    </row>
    <row r="123" spans="2:19" x14ac:dyDescent="0.35">
      <c r="B123" s="2" t="s">
        <v>119</v>
      </c>
      <c r="C123">
        <v>62554</v>
      </c>
      <c r="L123">
        <v>125110</v>
      </c>
      <c r="O123">
        <v>187664</v>
      </c>
      <c r="Q123">
        <f t="shared" si="3"/>
        <v>62554</v>
      </c>
      <c r="R123">
        <f t="shared" si="4"/>
        <v>125110</v>
      </c>
      <c r="S123">
        <f t="shared" si="5"/>
        <v>0</v>
      </c>
    </row>
    <row r="124" spans="2:19" x14ac:dyDescent="0.35">
      <c r="B124" s="2" t="s">
        <v>120</v>
      </c>
      <c r="C124">
        <v>62554</v>
      </c>
      <c r="L124">
        <v>125110</v>
      </c>
      <c r="O124">
        <v>187664</v>
      </c>
      <c r="Q124">
        <f t="shared" si="3"/>
        <v>62554</v>
      </c>
      <c r="R124">
        <f t="shared" si="4"/>
        <v>125110</v>
      </c>
      <c r="S124">
        <f t="shared" si="5"/>
        <v>0</v>
      </c>
    </row>
    <row r="125" spans="2:19" x14ac:dyDescent="0.35">
      <c r="B125" s="2" t="s">
        <v>121</v>
      </c>
      <c r="C125">
        <v>62554</v>
      </c>
      <c r="L125">
        <v>125110</v>
      </c>
      <c r="O125">
        <v>187664</v>
      </c>
      <c r="Q125">
        <f t="shared" si="3"/>
        <v>62554</v>
      </c>
      <c r="R125">
        <f t="shared" si="4"/>
        <v>125110</v>
      </c>
      <c r="S125">
        <f t="shared" si="5"/>
        <v>0</v>
      </c>
    </row>
    <row r="126" spans="2:19" x14ac:dyDescent="0.35">
      <c r="B126" s="2" t="s">
        <v>122</v>
      </c>
      <c r="C126">
        <v>256490</v>
      </c>
      <c r="L126">
        <v>131365</v>
      </c>
      <c r="O126">
        <v>387855</v>
      </c>
      <c r="Q126">
        <f t="shared" si="3"/>
        <v>256490</v>
      </c>
      <c r="R126">
        <f t="shared" si="4"/>
        <v>131365</v>
      </c>
      <c r="S126">
        <f t="shared" si="5"/>
        <v>0</v>
      </c>
    </row>
    <row r="127" spans="2:19" x14ac:dyDescent="0.35">
      <c r="B127" s="2" t="s">
        <v>123</v>
      </c>
      <c r="H127">
        <v>412869</v>
      </c>
      <c r="O127">
        <v>412869</v>
      </c>
      <c r="Q127">
        <f t="shared" si="3"/>
        <v>0</v>
      </c>
      <c r="R127">
        <f t="shared" si="4"/>
        <v>0</v>
      </c>
      <c r="S127">
        <f t="shared" si="5"/>
        <v>412869</v>
      </c>
    </row>
    <row r="128" spans="2:19" x14ac:dyDescent="0.35">
      <c r="B128" s="2" t="s">
        <v>124</v>
      </c>
      <c r="C128">
        <v>62554</v>
      </c>
      <c r="O128">
        <v>62554</v>
      </c>
      <c r="Q128">
        <f t="shared" si="3"/>
        <v>62554</v>
      </c>
      <c r="R128">
        <f t="shared" si="4"/>
        <v>0</v>
      </c>
      <c r="S128">
        <f t="shared" si="5"/>
        <v>0</v>
      </c>
    </row>
    <row r="129" spans="2:19" x14ac:dyDescent="0.35">
      <c r="B129" s="2" t="s">
        <v>125</v>
      </c>
      <c r="C129">
        <v>62554</v>
      </c>
      <c r="H129">
        <v>375333</v>
      </c>
      <c r="L129">
        <v>125110</v>
      </c>
      <c r="O129">
        <v>562997</v>
      </c>
      <c r="Q129">
        <f t="shared" si="3"/>
        <v>62554</v>
      </c>
      <c r="R129">
        <f t="shared" si="4"/>
        <v>125110</v>
      </c>
      <c r="S129">
        <f t="shared" si="5"/>
        <v>375333</v>
      </c>
    </row>
    <row r="130" spans="2:19" x14ac:dyDescent="0.35">
      <c r="B130" s="2" t="s">
        <v>126</v>
      </c>
      <c r="C130">
        <v>62554</v>
      </c>
      <c r="O130">
        <v>62554</v>
      </c>
      <c r="Q130">
        <f t="shared" si="3"/>
        <v>62554</v>
      </c>
      <c r="R130">
        <f t="shared" si="4"/>
        <v>0</v>
      </c>
      <c r="S130">
        <f t="shared" si="5"/>
        <v>0</v>
      </c>
    </row>
    <row r="131" spans="2:19" x14ac:dyDescent="0.35">
      <c r="B131" s="2" t="s">
        <v>127</v>
      </c>
      <c r="C131">
        <v>62554</v>
      </c>
      <c r="L131">
        <v>125110</v>
      </c>
      <c r="O131">
        <v>187664</v>
      </c>
      <c r="Q131">
        <f t="shared" si="3"/>
        <v>62554</v>
      </c>
      <c r="R131">
        <f t="shared" si="4"/>
        <v>125110</v>
      </c>
      <c r="S131">
        <f t="shared" si="5"/>
        <v>0</v>
      </c>
    </row>
    <row r="132" spans="2:19" x14ac:dyDescent="0.35">
      <c r="B132" s="2" t="s">
        <v>128</v>
      </c>
      <c r="H132">
        <v>375333</v>
      </c>
      <c r="O132">
        <v>375333</v>
      </c>
      <c r="Q132">
        <f t="shared" si="3"/>
        <v>0</v>
      </c>
      <c r="R132">
        <f t="shared" si="4"/>
        <v>0</v>
      </c>
      <c r="S132">
        <f t="shared" si="5"/>
        <v>375333</v>
      </c>
    </row>
    <row r="133" spans="2:19" x14ac:dyDescent="0.35">
      <c r="B133" s="2" t="s">
        <v>129</v>
      </c>
      <c r="C133">
        <v>62554</v>
      </c>
      <c r="O133">
        <v>62554</v>
      </c>
      <c r="Q133">
        <f t="shared" si="3"/>
        <v>62554</v>
      </c>
      <c r="R133">
        <f t="shared" si="4"/>
        <v>0</v>
      </c>
      <c r="S133">
        <f t="shared" si="5"/>
        <v>0</v>
      </c>
    </row>
    <row r="134" spans="2:19" x14ac:dyDescent="0.35">
      <c r="B134" s="2" t="s">
        <v>130</v>
      </c>
      <c r="C134">
        <v>62554</v>
      </c>
      <c r="O134">
        <v>62554</v>
      </c>
      <c r="Q134">
        <f t="shared" si="3"/>
        <v>62554</v>
      </c>
      <c r="R134">
        <f t="shared" si="4"/>
        <v>0</v>
      </c>
      <c r="S134">
        <f t="shared" si="5"/>
        <v>0</v>
      </c>
    </row>
    <row r="135" spans="2:19" x14ac:dyDescent="0.35">
      <c r="B135" s="2" t="s">
        <v>131</v>
      </c>
      <c r="C135">
        <v>62554</v>
      </c>
      <c r="O135">
        <v>62554</v>
      </c>
      <c r="Q135">
        <f t="shared" ref="Q135:Q198" si="6">SUM(C135:G135)</f>
        <v>62554</v>
      </c>
      <c r="R135">
        <f t="shared" ref="R135:R198" si="7">SUM(L135:N135)</f>
        <v>0</v>
      </c>
      <c r="S135">
        <f t="shared" ref="S135:S198" si="8">SUM(H135:K135)</f>
        <v>0</v>
      </c>
    </row>
    <row r="136" spans="2:19" x14ac:dyDescent="0.35">
      <c r="B136" s="2" t="s">
        <v>132</v>
      </c>
      <c r="C136">
        <v>62554</v>
      </c>
      <c r="O136">
        <v>62554</v>
      </c>
      <c r="Q136">
        <f t="shared" si="6"/>
        <v>62554</v>
      </c>
      <c r="R136">
        <f t="shared" si="7"/>
        <v>0</v>
      </c>
      <c r="S136">
        <f t="shared" si="8"/>
        <v>0</v>
      </c>
    </row>
    <row r="137" spans="2:19" x14ac:dyDescent="0.35">
      <c r="B137" s="2" t="s">
        <v>133</v>
      </c>
      <c r="C137">
        <v>159522</v>
      </c>
      <c r="D137">
        <v>62554</v>
      </c>
      <c r="L137">
        <v>125110</v>
      </c>
      <c r="O137">
        <v>347186</v>
      </c>
      <c r="Q137">
        <f t="shared" si="6"/>
        <v>222076</v>
      </c>
      <c r="R137">
        <f t="shared" si="7"/>
        <v>125110</v>
      </c>
      <c r="S137">
        <f t="shared" si="8"/>
        <v>0</v>
      </c>
    </row>
    <row r="138" spans="2:19" x14ac:dyDescent="0.35">
      <c r="B138" s="2" t="s">
        <v>134</v>
      </c>
      <c r="H138">
        <v>375333</v>
      </c>
      <c r="O138">
        <v>375333</v>
      </c>
      <c r="Q138">
        <f t="shared" si="6"/>
        <v>0</v>
      </c>
      <c r="R138">
        <f t="shared" si="7"/>
        <v>0</v>
      </c>
      <c r="S138">
        <f t="shared" si="8"/>
        <v>375333</v>
      </c>
    </row>
    <row r="139" spans="2:19" x14ac:dyDescent="0.35">
      <c r="B139" s="2" t="s">
        <v>135</v>
      </c>
      <c r="C139">
        <v>84450</v>
      </c>
      <c r="L139">
        <v>125110</v>
      </c>
      <c r="O139">
        <v>209560</v>
      </c>
      <c r="Q139">
        <f t="shared" si="6"/>
        <v>84450</v>
      </c>
      <c r="R139">
        <f t="shared" si="7"/>
        <v>125110</v>
      </c>
      <c r="S139">
        <f t="shared" si="8"/>
        <v>0</v>
      </c>
    </row>
    <row r="140" spans="2:19" x14ac:dyDescent="0.35">
      <c r="B140" s="2" t="s">
        <v>136</v>
      </c>
      <c r="H140">
        <v>375333</v>
      </c>
      <c r="O140">
        <v>375333</v>
      </c>
      <c r="Q140">
        <f t="shared" si="6"/>
        <v>0</v>
      </c>
      <c r="R140">
        <f t="shared" si="7"/>
        <v>0</v>
      </c>
      <c r="S140">
        <f t="shared" si="8"/>
        <v>375333</v>
      </c>
    </row>
    <row r="141" spans="2:19" x14ac:dyDescent="0.35">
      <c r="B141" s="2" t="s">
        <v>137</v>
      </c>
      <c r="C141">
        <v>62554</v>
      </c>
      <c r="O141">
        <v>62554</v>
      </c>
      <c r="Q141">
        <f t="shared" si="6"/>
        <v>62554</v>
      </c>
      <c r="R141">
        <f t="shared" si="7"/>
        <v>0</v>
      </c>
      <c r="S141">
        <f t="shared" si="8"/>
        <v>0</v>
      </c>
    </row>
    <row r="142" spans="2:19" x14ac:dyDescent="0.35">
      <c r="B142" s="2" t="s">
        <v>138</v>
      </c>
      <c r="C142">
        <v>62554</v>
      </c>
      <c r="H142">
        <v>375333</v>
      </c>
      <c r="L142">
        <v>125110</v>
      </c>
      <c r="O142">
        <v>562997</v>
      </c>
      <c r="Q142">
        <f t="shared" si="6"/>
        <v>62554</v>
      </c>
      <c r="R142">
        <f t="shared" si="7"/>
        <v>125110</v>
      </c>
      <c r="S142">
        <f t="shared" si="8"/>
        <v>375333</v>
      </c>
    </row>
    <row r="143" spans="2:19" x14ac:dyDescent="0.35">
      <c r="B143" s="2" t="s">
        <v>139</v>
      </c>
      <c r="C143">
        <v>62554</v>
      </c>
      <c r="H143">
        <v>375333</v>
      </c>
      <c r="L143">
        <v>125110</v>
      </c>
      <c r="O143">
        <v>562997</v>
      </c>
      <c r="Q143">
        <f t="shared" si="6"/>
        <v>62554</v>
      </c>
      <c r="R143">
        <f t="shared" si="7"/>
        <v>125110</v>
      </c>
      <c r="S143">
        <f t="shared" si="8"/>
        <v>375333</v>
      </c>
    </row>
    <row r="144" spans="2:19" x14ac:dyDescent="0.35">
      <c r="B144" s="2" t="s">
        <v>140</v>
      </c>
      <c r="C144">
        <v>62554</v>
      </c>
      <c r="H144">
        <v>375333</v>
      </c>
      <c r="L144">
        <v>125110</v>
      </c>
      <c r="O144">
        <v>562997</v>
      </c>
      <c r="Q144">
        <f t="shared" si="6"/>
        <v>62554</v>
      </c>
      <c r="R144">
        <f t="shared" si="7"/>
        <v>125110</v>
      </c>
      <c r="S144">
        <f t="shared" si="8"/>
        <v>375333</v>
      </c>
    </row>
    <row r="145" spans="2:19" x14ac:dyDescent="0.35">
      <c r="B145" s="2" t="s">
        <v>141</v>
      </c>
      <c r="C145">
        <v>62554</v>
      </c>
      <c r="O145">
        <v>62554</v>
      </c>
      <c r="Q145">
        <f t="shared" si="6"/>
        <v>62554</v>
      </c>
      <c r="R145">
        <f t="shared" si="7"/>
        <v>0</v>
      </c>
      <c r="S145">
        <f t="shared" si="8"/>
        <v>0</v>
      </c>
    </row>
    <row r="146" spans="2:19" x14ac:dyDescent="0.35">
      <c r="B146" s="2" t="s">
        <v>142</v>
      </c>
      <c r="C146">
        <v>62554</v>
      </c>
      <c r="L146">
        <v>125110</v>
      </c>
      <c r="O146">
        <v>187664</v>
      </c>
      <c r="Q146">
        <f t="shared" si="6"/>
        <v>62554</v>
      </c>
      <c r="R146">
        <f t="shared" si="7"/>
        <v>125110</v>
      </c>
      <c r="S146">
        <f t="shared" si="8"/>
        <v>0</v>
      </c>
    </row>
    <row r="147" spans="2:19" x14ac:dyDescent="0.35">
      <c r="B147" s="2" t="s">
        <v>143</v>
      </c>
      <c r="H147">
        <v>375333</v>
      </c>
      <c r="O147">
        <v>375333</v>
      </c>
      <c r="Q147">
        <f t="shared" si="6"/>
        <v>0</v>
      </c>
      <c r="R147">
        <f t="shared" si="7"/>
        <v>0</v>
      </c>
      <c r="S147">
        <f t="shared" si="8"/>
        <v>375333</v>
      </c>
    </row>
    <row r="148" spans="2:19" x14ac:dyDescent="0.35">
      <c r="B148" s="2" t="s">
        <v>144</v>
      </c>
      <c r="C148">
        <v>62554</v>
      </c>
      <c r="O148">
        <v>62554</v>
      </c>
      <c r="Q148">
        <f t="shared" si="6"/>
        <v>62554</v>
      </c>
      <c r="R148">
        <f t="shared" si="7"/>
        <v>0</v>
      </c>
      <c r="S148">
        <f t="shared" si="8"/>
        <v>0</v>
      </c>
    </row>
    <row r="149" spans="2:19" x14ac:dyDescent="0.35">
      <c r="B149" s="2" t="s">
        <v>145</v>
      </c>
      <c r="C149">
        <v>62554</v>
      </c>
      <c r="L149">
        <v>125110</v>
      </c>
      <c r="O149">
        <v>187664</v>
      </c>
      <c r="Q149">
        <f t="shared" si="6"/>
        <v>62554</v>
      </c>
      <c r="R149">
        <f t="shared" si="7"/>
        <v>125110</v>
      </c>
      <c r="S149">
        <f t="shared" si="8"/>
        <v>0</v>
      </c>
    </row>
    <row r="150" spans="2:19" x14ac:dyDescent="0.35">
      <c r="B150" s="2" t="s">
        <v>146</v>
      </c>
      <c r="H150">
        <v>375333</v>
      </c>
      <c r="O150">
        <v>375333</v>
      </c>
      <c r="Q150">
        <f t="shared" si="6"/>
        <v>0</v>
      </c>
      <c r="R150">
        <f t="shared" si="7"/>
        <v>0</v>
      </c>
      <c r="S150">
        <f t="shared" si="8"/>
        <v>375333</v>
      </c>
    </row>
    <row r="151" spans="2:19" x14ac:dyDescent="0.35">
      <c r="B151" s="2" t="s">
        <v>147</v>
      </c>
      <c r="C151">
        <v>159522</v>
      </c>
      <c r="L151">
        <v>125110</v>
      </c>
      <c r="O151">
        <v>284632</v>
      </c>
      <c r="Q151">
        <f t="shared" si="6"/>
        <v>159522</v>
      </c>
      <c r="R151">
        <f t="shared" si="7"/>
        <v>125110</v>
      </c>
      <c r="S151">
        <f t="shared" si="8"/>
        <v>0</v>
      </c>
    </row>
    <row r="152" spans="2:19" x14ac:dyDescent="0.35">
      <c r="B152" s="2" t="s">
        <v>148</v>
      </c>
      <c r="H152">
        <v>375333</v>
      </c>
      <c r="O152">
        <v>375333</v>
      </c>
      <c r="Q152">
        <f t="shared" si="6"/>
        <v>0</v>
      </c>
      <c r="R152">
        <f t="shared" si="7"/>
        <v>0</v>
      </c>
      <c r="S152">
        <f t="shared" si="8"/>
        <v>375333</v>
      </c>
    </row>
    <row r="153" spans="2:19" x14ac:dyDescent="0.35">
      <c r="B153" s="2" t="s">
        <v>149</v>
      </c>
      <c r="C153">
        <v>62554</v>
      </c>
      <c r="O153">
        <v>62554</v>
      </c>
      <c r="Q153">
        <f t="shared" si="6"/>
        <v>62554</v>
      </c>
      <c r="R153">
        <f t="shared" si="7"/>
        <v>0</v>
      </c>
      <c r="S153">
        <f t="shared" si="8"/>
        <v>0</v>
      </c>
    </row>
    <row r="154" spans="2:19" x14ac:dyDescent="0.35">
      <c r="B154" s="2" t="s">
        <v>150</v>
      </c>
      <c r="C154">
        <v>68810</v>
      </c>
      <c r="L154">
        <v>125110</v>
      </c>
      <c r="O154">
        <v>193920</v>
      </c>
      <c r="Q154">
        <f t="shared" si="6"/>
        <v>68810</v>
      </c>
      <c r="R154">
        <f t="shared" si="7"/>
        <v>125110</v>
      </c>
      <c r="S154">
        <f t="shared" si="8"/>
        <v>0</v>
      </c>
    </row>
    <row r="155" spans="2:19" x14ac:dyDescent="0.35">
      <c r="B155" s="2" t="s">
        <v>151</v>
      </c>
      <c r="C155">
        <v>62554</v>
      </c>
      <c r="L155">
        <v>125110</v>
      </c>
      <c r="O155">
        <v>187664</v>
      </c>
      <c r="Q155">
        <f t="shared" si="6"/>
        <v>62554</v>
      </c>
      <c r="R155">
        <f t="shared" si="7"/>
        <v>125110</v>
      </c>
      <c r="S155">
        <f t="shared" si="8"/>
        <v>0</v>
      </c>
    </row>
    <row r="156" spans="2:19" x14ac:dyDescent="0.35">
      <c r="B156" s="2" t="s">
        <v>152</v>
      </c>
      <c r="H156">
        <v>375333</v>
      </c>
      <c r="O156">
        <v>375333</v>
      </c>
      <c r="Q156">
        <f t="shared" si="6"/>
        <v>0</v>
      </c>
      <c r="R156">
        <f t="shared" si="7"/>
        <v>0</v>
      </c>
      <c r="S156">
        <f t="shared" si="8"/>
        <v>375333</v>
      </c>
    </row>
    <row r="157" spans="2:19" x14ac:dyDescent="0.35">
      <c r="B157" s="2" t="s">
        <v>153</v>
      </c>
      <c r="C157">
        <v>62554</v>
      </c>
      <c r="O157">
        <v>62554</v>
      </c>
      <c r="Q157">
        <f t="shared" si="6"/>
        <v>62554</v>
      </c>
      <c r="R157">
        <f t="shared" si="7"/>
        <v>0</v>
      </c>
      <c r="S157">
        <f t="shared" si="8"/>
        <v>0</v>
      </c>
    </row>
    <row r="158" spans="2:19" x14ac:dyDescent="0.35">
      <c r="B158" s="2" t="s">
        <v>154</v>
      </c>
      <c r="C158">
        <v>62554</v>
      </c>
      <c r="L158">
        <v>125110</v>
      </c>
      <c r="O158">
        <v>187664</v>
      </c>
      <c r="Q158">
        <f t="shared" si="6"/>
        <v>62554</v>
      </c>
      <c r="R158">
        <f t="shared" si="7"/>
        <v>125110</v>
      </c>
      <c r="S158">
        <f t="shared" si="8"/>
        <v>0</v>
      </c>
    </row>
    <row r="159" spans="2:19" x14ac:dyDescent="0.35">
      <c r="B159" s="2" t="s">
        <v>155</v>
      </c>
      <c r="H159">
        <v>375333</v>
      </c>
      <c r="O159">
        <v>375333</v>
      </c>
      <c r="Q159">
        <f t="shared" si="6"/>
        <v>0</v>
      </c>
      <c r="R159">
        <f t="shared" si="7"/>
        <v>0</v>
      </c>
      <c r="S159">
        <f t="shared" si="8"/>
        <v>375333</v>
      </c>
    </row>
    <row r="160" spans="2:19" x14ac:dyDescent="0.35">
      <c r="B160" s="2" t="s">
        <v>156</v>
      </c>
      <c r="C160">
        <v>62554</v>
      </c>
      <c r="O160">
        <v>62554</v>
      </c>
      <c r="Q160">
        <f t="shared" si="6"/>
        <v>62554</v>
      </c>
      <c r="R160">
        <f t="shared" si="7"/>
        <v>0</v>
      </c>
      <c r="S160">
        <f t="shared" si="8"/>
        <v>0</v>
      </c>
    </row>
    <row r="161" spans="2:19" x14ac:dyDescent="0.35">
      <c r="B161" s="2" t="s">
        <v>157</v>
      </c>
      <c r="C161">
        <v>81322</v>
      </c>
      <c r="L161">
        <v>125110</v>
      </c>
      <c r="O161">
        <v>206432</v>
      </c>
      <c r="Q161">
        <f t="shared" si="6"/>
        <v>81322</v>
      </c>
      <c r="R161">
        <f t="shared" si="7"/>
        <v>125110</v>
      </c>
      <c r="S161">
        <f t="shared" si="8"/>
        <v>0</v>
      </c>
    </row>
    <row r="162" spans="2:19" x14ac:dyDescent="0.35">
      <c r="B162" s="2" t="s">
        <v>158</v>
      </c>
      <c r="C162">
        <v>62554</v>
      </c>
      <c r="H162">
        <v>375333</v>
      </c>
      <c r="L162">
        <v>125110</v>
      </c>
      <c r="O162">
        <v>562997</v>
      </c>
      <c r="Q162">
        <f t="shared" si="6"/>
        <v>62554</v>
      </c>
      <c r="R162">
        <f t="shared" si="7"/>
        <v>125110</v>
      </c>
      <c r="S162">
        <f t="shared" si="8"/>
        <v>375333</v>
      </c>
    </row>
    <row r="163" spans="2:19" x14ac:dyDescent="0.35">
      <c r="B163" s="2" t="s">
        <v>159</v>
      </c>
      <c r="C163">
        <v>62554</v>
      </c>
      <c r="H163">
        <v>375333</v>
      </c>
      <c r="L163">
        <v>125110</v>
      </c>
      <c r="O163">
        <v>562997</v>
      </c>
      <c r="Q163">
        <f t="shared" si="6"/>
        <v>62554</v>
      </c>
      <c r="R163">
        <f t="shared" si="7"/>
        <v>125110</v>
      </c>
      <c r="S163">
        <f t="shared" si="8"/>
        <v>375333</v>
      </c>
    </row>
    <row r="164" spans="2:19" x14ac:dyDescent="0.35">
      <c r="B164" s="2" t="s">
        <v>160</v>
      </c>
      <c r="C164">
        <v>62554</v>
      </c>
      <c r="H164">
        <v>375333</v>
      </c>
      <c r="L164">
        <v>125110</v>
      </c>
      <c r="O164">
        <v>562997</v>
      </c>
      <c r="Q164">
        <f t="shared" si="6"/>
        <v>62554</v>
      </c>
      <c r="R164">
        <f t="shared" si="7"/>
        <v>125110</v>
      </c>
      <c r="S164">
        <f t="shared" si="8"/>
        <v>375333</v>
      </c>
    </row>
    <row r="165" spans="2:19" x14ac:dyDescent="0.35">
      <c r="B165" s="2" t="s">
        <v>161</v>
      </c>
      <c r="C165">
        <v>62554</v>
      </c>
      <c r="L165">
        <v>125110</v>
      </c>
      <c r="O165">
        <v>187664</v>
      </c>
      <c r="Q165">
        <f t="shared" si="6"/>
        <v>62554</v>
      </c>
      <c r="R165">
        <f t="shared" si="7"/>
        <v>125110</v>
      </c>
      <c r="S165">
        <f t="shared" si="8"/>
        <v>0</v>
      </c>
    </row>
    <row r="166" spans="2:19" x14ac:dyDescent="0.35">
      <c r="B166" s="2" t="s">
        <v>162</v>
      </c>
      <c r="H166">
        <v>375333</v>
      </c>
      <c r="O166">
        <v>375333</v>
      </c>
      <c r="Q166">
        <f t="shared" si="6"/>
        <v>0</v>
      </c>
      <c r="R166">
        <f t="shared" si="7"/>
        <v>0</v>
      </c>
      <c r="S166">
        <f t="shared" si="8"/>
        <v>375333</v>
      </c>
    </row>
    <row r="167" spans="2:19" x14ac:dyDescent="0.35">
      <c r="B167" s="2" t="s">
        <v>163</v>
      </c>
      <c r="C167">
        <v>137626</v>
      </c>
      <c r="L167">
        <v>125110</v>
      </c>
      <c r="O167">
        <v>262736</v>
      </c>
      <c r="Q167">
        <f t="shared" si="6"/>
        <v>137626</v>
      </c>
      <c r="R167">
        <f t="shared" si="7"/>
        <v>125110</v>
      </c>
      <c r="S167">
        <f t="shared" si="8"/>
        <v>0</v>
      </c>
    </row>
    <row r="168" spans="2:19" x14ac:dyDescent="0.35">
      <c r="B168" s="2" t="s">
        <v>164</v>
      </c>
      <c r="H168">
        <v>375333</v>
      </c>
      <c r="O168">
        <v>375333</v>
      </c>
      <c r="Q168">
        <f t="shared" si="6"/>
        <v>0</v>
      </c>
      <c r="R168">
        <f t="shared" si="7"/>
        <v>0</v>
      </c>
      <c r="S168">
        <f t="shared" si="8"/>
        <v>375333</v>
      </c>
    </row>
    <row r="169" spans="2:19" x14ac:dyDescent="0.35">
      <c r="B169" s="2" t="s">
        <v>165</v>
      </c>
      <c r="C169">
        <v>62554</v>
      </c>
      <c r="H169">
        <v>375333</v>
      </c>
      <c r="L169">
        <v>125110</v>
      </c>
      <c r="O169">
        <v>562997</v>
      </c>
      <c r="Q169">
        <f t="shared" si="6"/>
        <v>62554</v>
      </c>
      <c r="R169">
        <f t="shared" si="7"/>
        <v>125110</v>
      </c>
      <c r="S169">
        <f t="shared" si="8"/>
        <v>375333</v>
      </c>
    </row>
    <row r="170" spans="2:19" x14ac:dyDescent="0.35">
      <c r="B170" s="2" t="s">
        <v>166</v>
      </c>
      <c r="C170">
        <v>62554</v>
      </c>
      <c r="O170">
        <v>62554</v>
      </c>
      <c r="Q170">
        <f t="shared" si="6"/>
        <v>62554</v>
      </c>
      <c r="R170">
        <f t="shared" si="7"/>
        <v>0</v>
      </c>
      <c r="S170">
        <f t="shared" si="8"/>
        <v>0</v>
      </c>
    </row>
    <row r="171" spans="2:19" x14ac:dyDescent="0.35">
      <c r="B171" s="2" t="s">
        <v>167</v>
      </c>
      <c r="D171">
        <v>62554</v>
      </c>
      <c r="O171">
        <v>62554</v>
      </c>
      <c r="Q171">
        <f t="shared" si="6"/>
        <v>62554</v>
      </c>
      <c r="R171">
        <f t="shared" si="7"/>
        <v>0</v>
      </c>
      <c r="S171">
        <f t="shared" si="8"/>
        <v>0</v>
      </c>
    </row>
    <row r="172" spans="2:19" x14ac:dyDescent="0.35">
      <c r="B172" s="2" t="s">
        <v>168</v>
      </c>
      <c r="C172">
        <v>522370</v>
      </c>
      <c r="D172">
        <v>0</v>
      </c>
      <c r="E172">
        <v>62554</v>
      </c>
      <c r="L172">
        <v>218935</v>
      </c>
      <c r="M172">
        <v>0</v>
      </c>
      <c r="O172">
        <v>803859</v>
      </c>
      <c r="Q172">
        <f t="shared" si="6"/>
        <v>584924</v>
      </c>
      <c r="R172">
        <f t="shared" si="7"/>
        <v>218935</v>
      </c>
      <c r="S172">
        <f t="shared" si="8"/>
        <v>0</v>
      </c>
    </row>
    <row r="173" spans="2:19" x14ac:dyDescent="0.35">
      <c r="B173" s="2" t="s">
        <v>169</v>
      </c>
      <c r="H173">
        <v>731925</v>
      </c>
      <c r="I173">
        <v>375333</v>
      </c>
      <c r="J173">
        <v>375333</v>
      </c>
      <c r="O173">
        <v>1482591</v>
      </c>
      <c r="Q173">
        <f t="shared" si="6"/>
        <v>0</v>
      </c>
      <c r="R173">
        <f t="shared" si="7"/>
        <v>0</v>
      </c>
      <c r="S173">
        <f t="shared" si="8"/>
        <v>1482591</v>
      </c>
    </row>
    <row r="174" spans="2:19" x14ac:dyDescent="0.35">
      <c r="B174" s="2" t="s">
        <v>170</v>
      </c>
      <c r="C174">
        <v>62554</v>
      </c>
      <c r="O174">
        <v>62554</v>
      </c>
      <c r="Q174">
        <f t="shared" si="6"/>
        <v>62554</v>
      </c>
      <c r="R174">
        <f t="shared" si="7"/>
        <v>0</v>
      </c>
      <c r="S174">
        <f t="shared" si="8"/>
        <v>0</v>
      </c>
    </row>
    <row r="175" spans="2:19" x14ac:dyDescent="0.35">
      <c r="B175" s="2" t="s">
        <v>171</v>
      </c>
      <c r="C175">
        <v>62554</v>
      </c>
      <c r="O175">
        <v>62554</v>
      </c>
      <c r="Q175">
        <f t="shared" si="6"/>
        <v>62554</v>
      </c>
      <c r="R175">
        <f t="shared" si="7"/>
        <v>0</v>
      </c>
      <c r="S175">
        <f t="shared" si="8"/>
        <v>0</v>
      </c>
    </row>
    <row r="176" spans="2:19" x14ac:dyDescent="0.35">
      <c r="B176" s="2" t="s">
        <v>172</v>
      </c>
      <c r="C176">
        <v>62554</v>
      </c>
      <c r="O176">
        <v>62554</v>
      </c>
      <c r="Q176">
        <f t="shared" si="6"/>
        <v>62554</v>
      </c>
      <c r="R176">
        <f t="shared" si="7"/>
        <v>0</v>
      </c>
      <c r="S176">
        <f t="shared" si="8"/>
        <v>0</v>
      </c>
    </row>
    <row r="177" spans="2:19" x14ac:dyDescent="0.35">
      <c r="B177" s="2" t="s">
        <v>173</v>
      </c>
      <c r="C177">
        <v>62554</v>
      </c>
      <c r="L177">
        <v>125110</v>
      </c>
      <c r="O177">
        <v>187664</v>
      </c>
      <c r="Q177">
        <f t="shared" si="6"/>
        <v>62554</v>
      </c>
      <c r="R177">
        <f t="shared" si="7"/>
        <v>125110</v>
      </c>
      <c r="S177">
        <f t="shared" si="8"/>
        <v>0</v>
      </c>
    </row>
    <row r="178" spans="2:19" x14ac:dyDescent="0.35">
      <c r="B178" s="2" t="s">
        <v>174</v>
      </c>
      <c r="H178">
        <v>375333</v>
      </c>
      <c r="O178">
        <v>375333</v>
      </c>
      <c r="Q178">
        <f t="shared" si="6"/>
        <v>0</v>
      </c>
      <c r="R178">
        <f t="shared" si="7"/>
        <v>0</v>
      </c>
      <c r="S178">
        <f t="shared" si="8"/>
        <v>375333</v>
      </c>
    </row>
    <row r="179" spans="2:19" x14ac:dyDescent="0.35">
      <c r="B179" s="2" t="s">
        <v>175</v>
      </c>
      <c r="C179">
        <v>62554</v>
      </c>
      <c r="L179">
        <v>125110</v>
      </c>
      <c r="O179">
        <v>187664</v>
      </c>
      <c r="Q179">
        <f t="shared" si="6"/>
        <v>62554</v>
      </c>
      <c r="R179">
        <f t="shared" si="7"/>
        <v>125110</v>
      </c>
      <c r="S179">
        <f t="shared" si="8"/>
        <v>0</v>
      </c>
    </row>
    <row r="180" spans="2:19" x14ac:dyDescent="0.35">
      <c r="B180" s="2" t="s">
        <v>176</v>
      </c>
      <c r="H180">
        <v>375333</v>
      </c>
      <c r="O180">
        <v>375333</v>
      </c>
      <c r="Q180">
        <f t="shared" si="6"/>
        <v>0</v>
      </c>
      <c r="R180">
        <f t="shared" si="7"/>
        <v>0</v>
      </c>
      <c r="S180">
        <f t="shared" si="8"/>
        <v>375333</v>
      </c>
    </row>
    <row r="181" spans="2:19" x14ac:dyDescent="0.35">
      <c r="B181" s="2" t="s">
        <v>177</v>
      </c>
      <c r="C181">
        <v>106346</v>
      </c>
      <c r="H181">
        <v>375333</v>
      </c>
      <c r="I181">
        <v>375333</v>
      </c>
      <c r="L181">
        <v>125110</v>
      </c>
      <c r="O181">
        <v>982122</v>
      </c>
      <c r="Q181">
        <f t="shared" si="6"/>
        <v>106346</v>
      </c>
      <c r="R181">
        <f t="shared" si="7"/>
        <v>125110</v>
      </c>
      <c r="S181">
        <f t="shared" si="8"/>
        <v>750666</v>
      </c>
    </row>
    <row r="182" spans="2:19" x14ac:dyDescent="0.35">
      <c r="B182" s="2" t="s">
        <v>178</v>
      </c>
      <c r="C182">
        <v>78194</v>
      </c>
      <c r="L182">
        <v>125110</v>
      </c>
      <c r="O182">
        <v>203304</v>
      </c>
      <c r="Q182">
        <f t="shared" si="6"/>
        <v>78194</v>
      </c>
      <c r="R182">
        <f t="shared" si="7"/>
        <v>125110</v>
      </c>
      <c r="S182">
        <f t="shared" si="8"/>
        <v>0</v>
      </c>
    </row>
    <row r="183" spans="2:19" x14ac:dyDescent="0.35">
      <c r="B183" s="2" t="s">
        <v>179</v>
      </c>
      <c r="H183">
        <v>375333</v>
      </c>
      <c r="O183">
        <v>375333</v>
      </c>
      <c r="Q183">
        <f t="shared" si="6"/>
        <v>0</v>
      </c>
      <c r="R183">
        <f t="shared" si="7"/>
        <v>0</v>
      </c>
      <c r="S183">
        <f t="shared" si="8"/>
        <v>375333</v>
      </c>
    </row>
    <row r="184" spans="2:19" x14ac:dyDescent="0.35">
      <c r="B184" s="2" t="s">
        <v>180</v>
      </c>
      <c r="C184">
        <v>62554</v>
      </c>
      <c r="L184">
        <v>125110</v>
      </c>
      <c r="O184">
        <v>187664</v>
      </c>
      <c r="Q184">
        <f t="shared" si="6"/>
        <v>62554</v>
      </c>
      <c r="R184">
        <f t="shared" si="7"/>
        <v>125110</v>
      </c>
      <c r="S184">
        <f t="shared" si="8"/>
        <v>0</v>
      </c>
    </row>
    <row r="185" spans="2:19" x14ac:dyDescent="0.35">
      <c r="B185" s="2" t="s">
        <v>181</v>
      </c>
      <c r="C185">
        <v>62554</v>
      </c>
      <c r="O185">
        <v>62554</v>
      </c>
      <c r="Q185">
        <f t="shared" si="6"/>
        <v>62554</v>
      </c>
      <c r="R185">
        <f t="shared" si="7"/>
        <v>0</v>
      </c>
      <c r="S185">
        <f t="shared" si="8"/>
        <v>0</v>
      </c>
    </row>
    <row r="186" spans="2:19" x14ac:dyDescent="0.35">
      <c r="B186" s="2" t="s">
        <v>182</v>
      </c>
      <c r="C186">
        <v>62554</v>
      </c>
      <c r="O186">
        <v>62554</v>
      </c>
      <c r="Q186">
        <f t="shared" si="6"/>
        <v>62554</v>
      </c>
      <c r="R186">
        <f t="shared" si="7"/>
        <v>0</v>
      </c>
      <c r="S186">
        <f t="shared" si="8"/>
        <v>0</v>
      </c>
    </row>
    <row r="187" spans="2:19" x14ac:dyDescent="0.35">
      <c r="B187" s="2" t="s">
        <v>183</v>
      </c>
      <c r="C187">
        <v>62554</v>
      </c>
      <c r="O187">
        <v>62554</v>
      </c>
      <c r="Q187">
        <f t="shared" si="6"/>
        <v>62554</v>
      </c>
      <c r="R187">
        <f t="shared" si="7"/>
        <v>0</v>
      </c>
      <c r="S187">
        <f t="shared" si="8"/>
        <v>0</v>
      </c>
    </row>
    <row r="188" spans="2:19" x14ac:dyDescent="0.35">
      <c r="B188" s="2" t="s">
        <v>184</v>
      </c>
      <c r="C188">
        <v>62554</v>
      </c>
      <c r="O188">
        <v>62554</v>
      </c>
      <c r="Q188">
        <f t="shared" si="6"/>
        <v>62554</v>
      </c>
      <c r="R188">
        <f t="shared" si="7"/>
        <v>0</v>
      </c>
      <c r="S188">
        <f t="shared" si="8"/>
        <v>0</v>
      </c>
    </row>
    <row r="189" spans="2:19" x14ac:dyDescent="0.35">
      <c r="B189" s="2" t="s">
        <v>185</v>
      </c>
      <c r="C189">
        <v>62554</v>
      </c>
      <c r="L189">
        <v>125110</v>
      </c>
      <c r="O189">
        <v>187664</v>
      </c>
      <c r="Q189">
        <f t="shared" si="6"/>
        <v>62554</v>
      </c>
      <c r="R189">
        <f t="shared" si="7"/>
        <v>125110</v>
      </c>
      <c r="S189">
        <f t="shared" si="8"/>
        <v>0</v>
      </c>
    </row>
    <row r="190" spans="2:19" x14ac:dyDescent="0.35">
      <c r="B190" s="2" t="s">
        <v>186</v>
      </c>
      <c r="H190">
        <v>375333</v>
      </c>
      <c r="O190">
        <v>375333</v>
      </c>
      <c r="Q190">
        <f t="shared" si="6"/>
        <v>0</v>
      </c>
      <c r="R190">
        <f t="shared" si="7"/>
        <v>0</v>
      </c>
      <c r="S190">
        <f t="shared" si="8"/>
        <v>375333</v>
      </c>
    </row>
    <row r="191" spans="2:19" x14ac:dyDescent="0.35">
      <c r="B191" s="2" t="s">
        <v>187</v>
      </c>
      <c r="C191">
        <v>62554</v>
      </c>
      <c r="H191">
        <v>375333</v>
      </c>
      <c r="L191">
        <v>125110</v>
      </c>
      <c r="O191">
        <v>562997</v>
      </c>
      <c r="Q191">
        <f t="shared" si="6"/>
        <v>62554</v>
      </c>
      <c r="R191">
        <f t="shared" si="7"/>
        <v>125110</v>
      </c>
      <c r="S191">
        <f t="shared" si="8"/>
        <v>375333</v>
      </c>
    </row>
    <row r="192" spans="2:19" x14ac:dyDescent="0.35">
      <c r="B192" s="2" t="s">
        <v>188</v>
      </c>
      <c r="C192">
        <v>62554</v>
      </c>
      <c r="H192">
        <v>375333</v>
      </c>
      <c r="L192">
        <v>125110</v>
      </c>
      <c r="O192">
        <v>562997</v>
      </c>
      <c r="Q192">
        <f t="shared" si="6"/>
        <v>62554</v>
      </c>
      <c r="R192">
        <f t="shared" si="7"/>
        <v>125110</v>
      </c>
      <c r="S192">
        <f t="shared" si="8"/>
        <v>375333</v>
      </c>
    </row>
    <row r="193" spans="2:19" x14ac:dyDescent="0.35">
      <c r="B193" s="2" t="s">
        <v>189</v>
      </c>
      <c r="C193">
        <v>62554</v>
      </c>
      <c r="H193">
        <v>375333</v>
      </c>
      <c r="L193">
        <v>125110</v>
      </c>
      <c r="O193">
        <v>562997</v>
      </c>
      <c r="Q193">
        <f t="shared" si="6"/>
        <v>62554</v>
      </c>
      <c r="R193">
        <f t="shared" si="7"/>
        <v>125110</v>
      </c>
      <c r="S193">
        <f t="shared" si="8"/>
        <v>375333</v>
      </c>
    </row>
    <row r="194" spans="2:19" x14ac:dyDescent="0.35">
      <c r="B194" s="2" t="s">
        <v>190</v>
      </c>
      <c r="C194">
        <v>62554</v>
      </c>
      <c r="L194">
        <v>125110</v>
      </c>
      <c r="O194">
        <v>187664</v>
      </c>
      <c r="Q194">
        <f t="shared" si="6"/>
        <v>62554</v>
      </c>
      <c r="R194">
        <f t="shared" si="7"/>
        <v>125110</v>
      </c>
      <c r="S194">
        <f t="shared" si="8"/>
        <v>0</v>
      </c>
    </row>
    <row r="195" spans="2:19" x14ac:dyDescent="0.35">
      <c r="B195" s="2" t="s">
        <v>191</v>
      </c>
      <c r="H195">
        <v>375333</v>
      </c>
      <c r="O195">
        <v>375333</v>
      </c>
      <c r="Q195">
        <f t="shared" si="6"/>
        <v>0</v>
      </c>
      <c r="R195">
        <f t="shared" si="7"/>
        <v>0</v>
      </c>
      <c r="S195">
        <f t="shared" si="8"/>
        <v>375333</v>
      </c>
    </row>
    <row r="196" spans="2:19" x14ac:dyDescent="0.35">
      <c r="B196" s="2" t="s">
        <v>192</v>
      </c>
      <c r="C196">
        <v>62554</v>
      </c>
      <c r="O196">
        <v>62554</v>
      </c>
      <c r="Q196">
        <f t="shared" si="6"/>
        <v>62554</v>
      </c>
      <c r="R196">
        <f t="shared" si="7"/>
        <v>0</v>
      </c>
      <c r="S196">
        <f t="shared" si="8"/>
        <v>0</v>
      </c>
    </row>
    <row r="197" spans="2:19" x14ac:dyDescent="0.35">
      <c r="B197" s="2" t="s">
        <v>193</v>
      </c>
      <c r="C197">
        <v>62554</v>
      </c>
      <c r="H197">
        <v>375333</v>
      </c>
      <c r="L197">
        <v>125110</v>
      </c>
      <c r="O197">
        <v>562997</v>
      </c>
      <c r="Q197">
        <f t="shared" si="6"/>
        <v>62554</v>
      </c>
      <c r="R197">
        <f t="shared" si="7"/>
        <v>125110</v>
      </c>
      <c r="S197">
        <f t="shared" si="8"/>
        <v>375333</v>
      </c>
    </row>
    <row r="198" spans="2:19" x14ac:dyDescent="0.35">
      <c r="B198" s="2" t="s">
        <v>194</v>
      </c>
      <c r="C198">
        <v>62554</v>
      </c>
      <c r="H198">
        <v>375333</v>
      </c>
      <c r="L198">
        <v>125110</v>
      </c>
      <c r="O198">
        <v>562997</v>
      </c>
      <c r="Q198">
        <f t="shared" si="6"/>
        <v>62554</v>
      </c>
      <c r="R198">
        <f t="shared" si="7"/>
        <v>125110</v>
      </c>
      <c r="S198">
        <f t="shared" si="8"/>
        <v>375333</v>
      </c>
    </row>
    <row r="199" spans="2:19" x14ac:dyDescent="0.35">
      <c r="B199" s="2" t="s">
        <v>195</v>
      </c>
      <c r="C199">
        <v>62554</v>
      </c>
      <c r="H199">
        <v>375333</v>
      </c>
      <c r="L199">
        <v>125110</v>
      </c>
      <c r="O199">
        <v>562997</v>
      </c>
      <c r="Q199">
        <f t="shared" ref="Q199:Q262" si="9">SUM(C199:G199)</f>
        <v>62554</v>
      </c>
      <c r="R199">
        <f t="shared" ref="R199:R262" si="10">SUM(L199:N199)</f>
        <v>125110</v>
      </c>
      <c r="S199">
        <f t="shared" ref="S199:S262" si="11">SUM(H199:K199)</f>
        <v>375333</v>
      </c>
    </row>
    <row r="200" spans="2:19" x14ac:dyDescent="0.35">
      <c r="B200" s="2" t="s">
        <v>196</v>
      </c>
      <c r="C200">
        <v>62554</v>
      </c>
      <c r="H200">
        <v>375333</v>
      </c>
      <c r="L200">
        <v>125110</v>
      </c>
      <c r="O200">
        <v>562997</v>
      </c>
      <c r="Q200">
        <f t="shared" si="9"/>
        <v>62554</v>
      </c>
      <c r="R200">
        <f t="shared" si="10"/>
        <v>125110</v>
      </c>
      <c r="S200">
        <f t="shared" si="11"/>
        <v>375333</v>
      </c>
    </row>
    <row r="201" spans="2:19" x14ac:dyDescent="0.35">
      <c r="B201" s="2" t="s">
        <v>197</v>
      </c>
      <c r="C201">
        <v>556778</v>
      </c>
      <c r="D201">
        <v>0</v>
      </c>
      <c r="E201">
        <v>62554</v>
      </c>
      <c r="L201">
        <v>218935</v>
      </c>
      <c r="M201">
        <v>0</v>
      </c>
      <c r="O201">
        <v>838267</v>
      </c>
      <c r="Q201">
        <f t="shared" si="9"/>
        <v>619332</v>
      </c>
      <c r="R201">
        <f t="shared" si="10"/>
        <v>218935</v>
      </c>
      <c r="S201">
        <f t="shared" si="11"/>
        <v>0</v>
      </c>
    </row>
    <row r="202" spans="2:19" x14ac:dyDescent="0.35">
      <c r="B202" s="2" t="s">
        <v>198</v>
      </c>
      <c r="H202">
        <v>1088517</v>
      </c>
      <c r="I202">
        <v>375333</v>
      </c>
      <c r="J202">
        <v>375333</v>
      </c>
      <c r="O202">
        <v>1839183</v>
      </c>
      <c r="Q202">
        <f t="shared" si="9"/>
        <v>0</v>
      </c>
      <c r="R202">
        <f t="shared" si="10"/>
        <v>0</v>
      </c>
      <c r="S202">
        <f t="shared" si="11"/>
        <v>1839183</v>
      </c>
    </row>
    <row r="203" spans="2:19" x14ac:dyDescent="0.35">
      <c r="B203" s="2" t="s">
        <v>199</v>
      </c>
      <c r="C203">
        <v>175162</v>
      </c>
      <c r="L203">
        <v>125110</v>
      </c>
      <c r="O203">
        <v>300272</v>
      </c>
      <c r="Q203">
        <f t="shared" si="9"/>
        <v>175162</v>
      </c>
      <c r="R203">
        <f t="shared" si="10"/>
        <v>125110</v>
      </c>
      <c r="S203">
        <f t="shared" si="11"/>
        <v>0</v>
      </c>
    </row>
    <row r="204" spans="2:19" x14ac:dyDescent="0.35">
      <c r="B204" s="2" t="s">
        <v>200</v>
      </c>
      <c r="C204">
        <v>81322</v>
      </c>
      <c r="L204">
        <v>125110</v>
      </c>
      <c r="O204">
        <v>206432</v>
      </c>
      <c r="Q204">
        <f t="shared" si="9"/>
        <v>81322</v>
      </c>
      <c r="R204">
        <f t="shared" si="10"/>
        <v>125110</v>
      </c>
      <c r="S204">
        <f t="shared" si="11"/>
        <v>0</v>
      </c>
    </row>
    <row r="205" spans="2:19" x14ac:dyDescent="0.35">
      <c r="B205" s="2" t="s">
        <v>201</v>
      </c>
      <c r="C205">
        <v>62554</v>
      </c>
      <c r="L205">
        <v>125110</v>
      </c>
      <c r="O205">
        <v>187664</v>
      </c>
      <c r="Q205">
        <f t="shared" si="9"/>
        <v>62554</v>
      </c>
      <c r="R205">
        <f t="shared" si="10"/>
        <v>125110</v>
      </c>
      <c r="S205">
        <f t="shared" si="11"/>
        <v>0</v>
      </c>
    </row>
    <row r="206" spans="2:19" x14ac:dyDescent="0.35">
      <c r="B206" s="2" t="s">
        <v>202</v>
      </c>
      <c r="C206">
        <v>62554</v>
      </c>
      <c r="L206">
        <v>125110</v>
      </c>
      <c r="O206">
        <v>187664</v>
      </c>
      <c r="Q206">
        <f t="shared" si="9"/>
        <v>62554</v>
      </c>
      <c r="R206">
        <f t="shared" si="10"/>
        <v>125110</v>
      </c>
      <c r="S206">
        <f t="shared" si="11"/>
        <v>0</v>
      </c>
    </row>
    <row r="207" spans="2:19" x14ac:dyDescent="0.35">
      <c r="B207" s="2" t="s">
        <v>203</v>
      </c>
      <c r="C207">
        <v>62554</v>
      </c>
      <c r="L207">
        <v>125110</v>
      </c>
      <c r="O207">
        <v>187664</v>
      </c>
      <c r="Q207">
        <f t="shared" si="9"/>
        <v>62554</v>
      </c>
      <c r="R207">
        <f t="shared" si="10"/>
        <v>125110</v>
      </c>
      <c r="S207">
        <f t="shared" si="11"/>
        <v>0</v>
      </c>
    </row>
    <row r="208" spans="2:19" x14ac:dyDescent="0.35">
      <c r="B208" s="2" t="s">
        <v>204</v>
      </c>
      <c r="C208">
        <v>62554</v>
      </c>
      <c r="L208">
        <v>125110</v>
      </c>
      <c r="O208">
        <v>187664</v>
      </c>
      <c r="Q208">
        <f t="shared" si="9"/>
        <v>62554</v>
      </c>
      <c r="R208">
        <f t="shared" si="10"/>
        <v>125110</v>
      </c>
      <c r="S208">
        <f t="shared" si="11"/>
        <v>0</v>
      </c>
    </row>
    <row r="209" spans="2:19" x14ac:dyDescent="0.35">
      <c r="B209" s="2" t="s">
        <v>205</v>
      </c>
      <c r="C209">
        <v>81322</v>
      </c>
      <c r="L209">
        <v>125110</v>
      </c>
      <c r="O209">
        <v>206432</v>
      </c>
      <c r="Q209">
        <f t="shared" si="9"/>
        <v>81322</v>
      </c>
      <c r="R209">
        <f t="shared" si="10"/>
        <v>125110</v>
      </c>
      <c r="S209">
        <f t="shared" si="11"/>
        <v>0</v>
      </c>
    </row>
    <row r="210" spans="2:19" x14ac:dyDescent="0.35">
      <c r="B210" s="2" t="s">
        <v>206</v>
      </c>
      <c r="C210">
        <v>62554</v>
      </c>
      <c r="O210">
        <v>62554</v>
      </c>
      <c r="Q210">
        <f t="shared" si="9"/>
        <v>62554</v>
      </c>
      <c r="R210">
        <f t="shared" si="10"/>
        <v>0</v>
      </c>
      <c r="S210">
        <f t="shared" si="11"/>
        <v>0</v>
      </c>
    </row>
    <row r="211" spans="2:19" x14ac:dyDescent="0.35">
      <c r="B211" s="2" t="s">
        <v>207</v>
      </c>
      <c r="C211">
        <v>62554</v>
      </c>
      <c r="L211">
        <v>125110</v>
      </c>
      <c r="O211">
        <v>187664</v>
      </c>
      <c r="Q211">
        <f t="shared" si="9"/>
        <v>62554</v>
      </c>
      <c r="R211">
        <f t="shared" si="10"/>
        <v>125110</v>
      </c>
      <c r="S211">
        <f t="shared" si="11"/>
        <v>0</v>
      </c>
    </row>
    <row r="212" spans="2:19" x14ac:dyDescent="0.35">
      <c r="B212" s="2" t="s">
        <v>208</v>
      </c>
      <c r="C212">
        <v>62554</v>
      </c>
      <c r="L212">
        <v>125110</v>
      </c>
      <c r="O212">
        <v>187664</v>
      </c>
      <c r="Q212">
        <f t="shared" si="9"/>
        <v>62554</v>
      </c>
      <c r="R212">
        <f t="shared" si="10"/>
        <v>125110</v>
      </c>
      <c r="S212">
        <f t="shared" si="11"/>
        <v>0</v>
      </c>
    </row>
    <row r="213" spans="2:19" x14ac:dyDescent="0.35">
      <c r="B213" s="2" t="s">
        <v>209</v>
      </c>
      <c r="C213">
        <v>62554</v>
      </c>
      <c r="L213">
        <v>125110</v>
      </c>
      <c r="O213">
        <v>187664</v>
      </c>
      <c r="Q213">
        <f t="shared" si="9"/>
        <v>62554</v>
      </c>
      <c r="R213">
        <f t="shared" si="10"/>
        <v>125110</v>
      </c>
      <c r="S213">
        <f t="shared" si="11"/>
        <v>0</v>
      </c>
    </row>
    <row r="214" spans="2:19" x14ac:dyDescent="0.35">
      <c r="B214" s="2" t="s">
        <v>210</v>
      </c>
      <c r="C214">
        <v>115730</v>
      </c>
      <c r="H214">
        <v>375333</v>
      </c>
      <c r="I214">
        <v>375333</v>
      </c>
      <c r="L214">
        <v>125110</v>
      </c>
      <c r="O214">
        <v>991506</v>
      </c>
      <c r="Q214">
        <f t="shared" si="9"/>
        <v>115730</v>
      </c>
      <c r="R214">
        <f t="shared" si="10"/>
        <v>125110</v>
      </c>
      <c r="S214">
        <f t="shared" si="11"/>
        <v>750666</v>
      </c>
    </row>
    <row r="215" spans="2:19" x14ac:dyDescent="0.35">
      <c r="B215" s="2" t="s">
        <v>211</v>
      </c>
      <c r="C215">
        <v>68810</v>
      </c>
      <c r="L215">
        <v>125110</v>
      </c>
      <c r="O215">
        <v>193920</v>
      </c>
      <c r="Q215">
        <f t="shared" si="9"/>
        <v>68810</v>
      </c>
      <c r="R215">
        <f t="shared" si="10"/>
        <v>125110</v>
      </c>
      <c r="S215">
        <f t="shared" si="11"/>
        <v>0</v>
      </c>
    </row>
    <row r="216" spans="2:19" x14ac:dyDescent="0.35">
      <c r="B216" s="2" t="s">
        <v>212</v>
      </c>
      <c r="H216">
        <v>375333</v>
      </c>
      <c r="O216">
        <v>375333</v>
      </c>
      <c r="Q216">
        <f t="shared" si="9"/>
        <v>0</v>
      </c>
      <c r="R216">
        <f t="shared" si="10"/>
        <v>0</v>
      </c>
      <c r="S216">
        <f t="shared" si="11"/>
        <v>375333</v>
      </c>
    </row>
    <row r="217" spans="2:19" x14ac:dyDescent="0.35">
      <c r="B217" s="2" t="s">
        <v>213</v>
      </c>
      <c r="C217">
        <v>62554</v>
      </c>
      <c r="L217">
        <v>125110</v>
      </c>
      <c r="O217">
        <v>187664</v>
      </c>
      <c r="Q217">
        <f t="shared" si="9"/>
        <v>62554</v>
      </c>
      <c r="R217">
        <f t="shared" si="10"/>
        <v>125110</v>
      </c>
      <c r="S217">
        <f t="shared" si="11"/>
        <v>0</v>
      </c>
    </row>
    <row r="218" spans="2:19" x14ac:dyDescent="0.35">
      <c r="B218" s="2" t="s">
        <v>214</v>
      </c>
      <c r="H218">
        <v>375333</v>
      </c>
      <c r="O218">
        <v>375333</v>
      </c>
      <c r="Q218">
        <f t="shared" si="9"/>
        <v>0</v>
      </c>
      <c r="R218">
        <f t="shared" si="10"/>
        <v>0</v>
      </c>
      <c r="S218">
        <f t="shared" si="11"/>
        <v>375333</v>
      </c>
    </row>
    <row r="219" spans="2:19" x14ac:dyDescent="0.35">
      <c r="B219" s="2" t="s">
        <v>215</v>
      </c>
      <c r="C219">
        <v>106346</v>
      </c>
      <c r="L219">
        <v>125110</v>
      </c>
      <c r="M219">
        <v>125110</v>
      </c>
      <c r="O219">
        <v>356566</v>
      </c>
      <c r="Q219">
        <f t="shared" si="9"/>
        <v>106346</v>
      </c>
      <c r="R219">
        <f t="shared" si="10"/>
        <v>250220</v>
      </c>
      <c r="S219">
        <f t="shared" si="11"/>
        <v>0</v>
      </c>
    </row>
    <row r="220" spans="2:19" x14ac:dyDescent="0.35">
      <c r="B220" s="2" t="s">
        <v>216</v>
      </c>
      <c r="H220">
        <v>375333</v>
      </c>
      <c r="I220">
        <v>375333</v>
      </c>
      <c r="O220">
        <v>750666</v>
      </c>
      <c r="Q220">
        <f t="shared" si="9"/>
        <v>0</v>
      </c>
      <c r="R220">
        <f t="shared" si="10"/>
        <v>0</v>
      </c>
      <c r="S220">
        <f t="shared" si="11"/>
        <v>750666</v>
      </c>
    </row>
    <row r="221" spans="2:19" x14ac:dyDescent="0.35">
      <c r="B221" s="2" t="s">
        <v>217</v>
      </c>
      <c r="C221">
        <v>62554</v>
      </c>
      <c r="L221">
        <v>125110</v>
      </c>
      <c r="O221">
        <v>187664</v>
      </c>
      <c r="Q221">
        <f t="shared" si="9"/>
        <v>62554</v>
      </c>
      <c r="R221">
        <f t="shared" si="10"/>
        <v>125110</v>
      </c>
      <c r="S221">
        <f t="shared" si="11"/>
        <v>0</v>
      </c>
    </row>
    <row r="222" spans="2:19" x14ac:dyDescent="0.35">
      <c r="B222" s="2" t="s">
        <v>218</v>
      </c>
      <c r="C222">
        <v>62554</v>
      </c>
      <c r="O222">
        <v>62554</v>
      </c>
      <c r="Q222">
        <f t="shared" si="9"/>
        <v>62554</v>
      </c>
      <c r="R222">
        <f t="shared" si="10"/>
        <v>0</v>
      </c>
      <c r="S222">
        <f t="shared" si="11"/>
        <v>0</v>
      </c>
    </row>
    <row r="223" spans="2:19" x14ac:dyDescent="0.35">
      <c r="B223" s="2" t="s">
        <v>219</v>
      </c>
      <c r="C223">
        <v>62554</v>
      </c>
      <c r="L223">
        <v>125110</v>
      </c>
      <c r="O223">
        <v>187664</v>
      </c>
      <c r="Q223">
        <f t="shared" si="9"/>
        <v>62554</v>
      </c>
      <c r="R223">
        <f t="shared" si="10"/>
        <v>125110</v>
      </c>
      <c r="S223">
        <f t="shared" si="11"/>
        <v>0</v>
      </c>
    </row>
    <row r="224" spans="2:19" x14ac:dyDescent="0.35">
      <c r="B224" s="2" t="s">
        <v>220</v>
      </c>
      <c r="C224">
        <v>62554</v>
      </c>
      <c r="H224">
        <v>375333</v>
      </c>
      <c r="L224">
        <v>125110</v>
      </c>
      <c r="O224">
        <v>562997</v>
      </c>
      <c r="Q224">
        <f t="shared" si="9"/>
        <v>62554</v>
      </c>
      <c r="R224">
        <f t="shared" si="10"/>
        <v>125110</v>
      </c>
      <c r="S224">
        <f t="shared" si="11"/>
        <v>375333</v>
      </c>
    </row>
    <row r="225" spans="2:19" x14ac:dyDescent="0.35">
      <c r="B225" s="2" t="s">
        <v>221</v>
      </c>
      <c r="C225">
        <v>62554</v>
      </c>
      <c r="H225">
        <v>375333</v>
      </c>
      <c r="L225">
        <v>125110</v>
      </c>
      <c r="O225">
        <v>562997</v>
      </c>
      <c r="Q225">
        <f t="shared" si="9"/>
        <v>62554</v>
      </c>
      <c r="R225">
        <f t="shared" si="10"/>
        <v>125110</v>
      </c>
      <c r="S225">
        <f t="shared" si="11"/>
        <v>375333</v>
      </c>
    </row>
    <row r="226" spans="2:19" x14ac:dyDescent="0.35">
      <c r="B226" s="2" t="s">
        <v>222</v>
      </c>
      <c r="H226">
        <v>375333</v>
      </c>
      <c r="O226">
        <v>375333</v>
      </c>
      <c r="Q226">
        <f t="shared" si="9"/>
        <v>0</v>
      </c>
      <c r="R226">
        <f t="shared" si="10"/>
        <v>0</v>
      </c>
      <c r="S226">
        <f t="shared" si="11"/>
        <v>375333</v>
      </c>
    </row>
    <row r="227" spans="2:19" x14ac:dyDescent="0.35">
      <c r="B227" s="2" t="s">
        <v>223</v>
      </c>
      <c r="C227">
        <v>65682</v>
      </c>
      <c r="E227">
        <v>62554</v>
      </c>
      <c r="H227">
        <v>375333</v>
      </c>
      <c r="L227">
        <v>125110</v>
      </c>
      <c r="O227">
        <v>628679</v>
      </c>
      <c r="Q227">
        <f t="shared" si="9"/>
        <v>128236</v>
      </c>
      <c r="R227">
        <f t="shared" si="10"/>
        <v>125110</v>
      </c>
      <c r="S227">
        <f t="shared" si="11"/>
        <v>375333</v>
      </c>
    </row>
    <row r="228" spans="2:19" x14ac:dyDescent="0.35">
      <c r="B228" s="2" t="s">
        <v>224</v>
      </c>
      <c r="C228">
        <v>62554</v>
      </c>
      <c r="H228">
        <v>375333</v>
      </c>
      <c r="L228">
        <v>125110</v>
      </c>
      <c r="O228">
        <v>562997</v>
      </c>
      <c r="Q228">
        <f t="shared" si="9"/>
        <v>62554</v>
      </c>
      <c r="R228">
        <f t="shared" si="10"/>
        <v>125110</v>
      </c>
      <c r="S228">
        <f t="shared" si="11"/>
        <v>375333</v>
      </c>
    </row>
    <row r="229" spans="2:19" x14ac:dyDescent="0.35">
      <c r="B229" s="2" t="s">
        <v>225</v>
      </c>
      <c r="C229">
        <v>62554</v>
      </c>
      <c r="O229">
        <v>62554</v>
      </c>
      <c r="Q229">
        <f t="shared" si="9"/>
        <v>62554</v>
      </c>
      <c r="R229">
        <f t="shared" si="10"/>
        <v>0</v>
      </c>
      <c r="S229">
        <f t="shared" si="11"/>
        <v>0</v>
      </c>
    </row>
    <row r="230" spans="2:19" x14ac:dyDescent="0.35">
      <c r="B230" s="2" t="s">
        <v>226</v>
      </c>
      <c r="C230">
        <v>62554</v>
      </c>
      <c r="L230">
        <v>125110</v>
      </c>
      <c r="O230">
        <v>187664</v>
      </c>
      <c r="Q230">
        <f t="shared" si="9"/>
        <v>62554</v>
      </c>
      <c r="R230">
        <f t="shared" si="10"/>
        <v>125110</v>
      </c>
      <c r="S230">
        <f t="shared" si="11"/>
        <v>0</v>
      </c>
    </row>
    <row r="231" spans="2:19" x14ac:dyDescent="0.35">
      <c r="B231" s="2" t="s">
        <v>227</v>
      </c>
      <c r="H231">
        <v>375333</v>
      </c>
      <c r="O231">
        <v>375333</v>
      </c>
      <c r="Q231">
        <f t="shared" si="9"/>
        <v>0</v>
      </c>
      <c r="R231">
        <f t="shared" si="10"/>
        <v>0</v>
      </c>
      <c r="S231">
        <f t="shared" si="11"/>
        <v>375333</v>
      </c>
    </row>
    <row r="232" spans="2:19" x14ac:dyDescent="0.35">
      <c r="B232" s="2" t="s">
        <v>228</v>
      </c>
      <c r="C232">
        <v>62554</v>
      </c>
      <c r="L232">
        <v>125110</v>
      </c>
      <c r="O232">
        <v>187664</v>
      </c>
      <c r="Q232">
        <f t="shared" si="9"/>
        <v>62554</v>
      </c>
      <c r="R232">
        <f t="shared" si="10"/>
        <v>125110</v>
      </c>
      <c r="S232">
        <f t="shared" si="11"/>
        <v>0</v>
      </c>
    </row>
    <row r="233" spans="2:19" x14ac:dyDescent="0.35">
      <c r="B233" s="2" t="s">
        <v>229</v>
      </c>
      <c r="H233">
        <v>375333</v>
      </c>
      <c r="O233">
        <v>375333</v>
      </c>
      <c r="Q233">
        <f t="shared" si="9"/>
        <v>0</v>
      </c>
      <c r="R233">
        <f t="shared" si="10"/>
        <v>0</v>
      </c>
      <c r="S233">
        <f t="shared" si="11"/>
        <v>375333</v>
      </c>
    </row>
    <row r="234" spans="2:19" x14ac:dyDescent="0.35">
      <c r="B234" s="2" t="s">
        <v>230</v>
      </c>
      <c r="C234">
        <v>62554</v>
      </c>
      <c r="O234">
        <v>62554</v>
      </c>
      <c r="Q234">
        <f t="shared" si="9"/>
        <v>62554</v>
      </c>
      <c r="R234">
        <f t="shared" si="10"/>
        <v>0</v>
      </c>
      <c r="S234">
        <f t="shared" si="11"/>
        <v>0</v>
      </c>
    </row>
    <row r="235" spans="2:19" x14ac:dyDescent="0.35">
      <c r="B235" s="2" t="s">
        <v>231</v>
      </c>
      <c r="C235">
        <v>62554</v>
      </c>
      <c r="O235">
        <v>62554</v>
      </c>
      <c r="Q235">
        <f t="shared" si="9"/>
        <v>62554</v>
      </c>
      <c r="R235">
        <f t="shared" si="10"/>
        <v>0</v>
      </c>
      <c r="S235">
        <f t="shared" si="11"/>
        <v>0</v>
      </c>
    </row>
    <row r="236" spans="2:19" x14ac:dyDescent="0.35">
      <c r="B236" s="2" t="s">
        <v>232</v>
      </c>
      <c r="C236">
        <v>62554</v>
      </c>
      <c r="L236">
        <v>125110</v>
      </c>
      <c r="O236">
        <v>187664</v>
      </c>
      <c r="Q236">
        <f t="shared" si="9"/>
        <v>62554</v>
      </c>
      <c r="R236">
        <f t="shared" si="10"/>
        <v>125110</v>
      </c>
      <c r="S236">
        <f t="shared" si="11"/>
        <v>0</v>
      </c>
    </row>
    <row r="237" spans="2:19" x14ac:dyDescent="0.35">
      <c r="B237" s="2" t="s">
        <v>233</v>
      </c>
      <c r="H237">
        <v>375333</v>
      </c>
      <c r="O237">
        <v>375333</v>
      </c>
      <c r="Q237">
        <f t="shared" si="9"/>
        <v>0</v>
      </c>
      <c r="R237">
        <f t="shared" si="10"/>
        <v>0</v>
      </c>
      <c r="S237">
        <f t="shared" si="11"/>
        <v>375333</v>
      </c>
    </row>
    <row r="238" spans="2:19" x14ac:dyDescent="0.35">
      <c r="B238" s="2" t="s">
        <v>235</v>
      </c>
      <c r="C238">
        <v>68810</v>
      </c>
      <c r="L238">
        <v>125110</v>
      </c>
      <c r="O238">
        <v>193920</v>
      </c>
      <c r="Q238">
        <f t="shared" si="9"/>
        <v>68810</v>
      </c>
      <c r="R238">
        <f t="shared" si="10"/>
        <v>125110</v>
      </c>
      <c r="S238">
        <f t="shared" si="11"/>
        <v>0</v>
      </c>
    </row>
    <row r="239" spans="2:19" x14ac:dyDescent="0.35">
      <c r="B239" s="2" t="s">
        <v>236</v>
      </c>
      <c r="H239">
        <v>375333</v>
      </c>
      <c r="O239">
        <v>375333</v>
      </c>
      <c r="Q239">
        <f t="shared" si="9"/>
        <v>0</v>
      </c>
      <c r="R239">
        <f t="shared" si="10"/>
        <v>0</v>
      </c>
      <c r="S239">
        <f t="shared" si="11"/>
        <v>375333</v>
      </c>
    </row>
    <row r="240" spans="2:19" x14ac:dyDescent="0.35">
      <c r="B240" s="2" t="s">
        <v>237</v>
      </c>
      <c r="C240">
        <v>62554</v>
      </c>
      <c r="O240">
        <v>62554</v>
      </c>
      <c r="Q240">
        <f t="shared" si="9"/>
        <v>62554</v>
      </c>
      <c r="R240">
        <f t="shared" si="10"/>
        <v>0</v>
      </c>
      <c r="S240">
        <f t="shared" si="11"/>
        <v>0</v>
      </c>
    </row>
    <row r="241" spans="2:19" x14ac:dyDescent="0.35">
      <c r="B241" s="2" t="s">
        <v>238</v>
      </c>
      <c r="C241">
        <v>62554</v>
      </c>
      <c r="O241">
        <v>62554</v>
      </c>
      <c r="Q241">
        <f t="shared" si="9"/>
        <v>62554</v>
      </c>
      <c r="R241">
        <f t="shared" si="10"/>
        <v>0</v>
      </c>
      <c r="S241">
        <f t="shared" si="11"/>
        <v>0</v>
      </c>
    </row>
    <row r="242" spans="2:19" x14ac:dyDescent="0.35">
      <c r="B242" s="2" t="s">
        <v>239</v>
      </c>
      <c r="C242">
        <v>62554</v>
      </c>
      <c r="O242">
        <v>62554</v>
      </c>
      <c r="Q242">
        <f t="shared" si="9"/>
        <v>62554</v>
      </c>
      <c r="R242">
        <f t="shared" si="10"/>
        <v>0</v>
      </c>
      <c r="S242">
        <f t="shared" si="11"/>
        <v>0</v>
      </c>
    </row>
    <row r="243" spans="2:19" x14ac:dyDescent="0.35">
      <c r="B243" s="2" t="s">
        <v>240</v>
      </c>
      <c r="C243">
        <v>62554</v>
      </c>
      <c r="O243">
        <v>62554</v>
      </c>
      <c r="Q243">
        <f t="shared" si="9"/>
        <v>62554</v>
      </c>
      <c r="R243">
        <f t="shared" si="10"/>
        <v>0</v>
      </c>
      <c r="S243">
        <f t="shared" si="11"/>
        <v>0</v>
      </c>
    </row>
    <row r="244" spans="2:19" x14ac:dyDescent="0.35">
      <c r="B244" s="2" t="s">
        <v>241</v>
      </c>
      <c r="C244">
        <v>62554</v>
      </c>
      <c r="O244">
        <v>62554</v>
      </c>
      <c r="Q244">
        <f t="shared" si="9"/>
        <v>62554</v>
      </c>
      <c r="R244">
        <f t="shared" si="10"/>
        <v>0</v>
      </c>
      <c r="S244">
        <f t="shared" si="11"/>
        <v>0</v>
      </c>
    </row>
    <row r="245" spans="2:19" x14ac:dyDescent="0.35">
      <c r="B245" s="2" t="s">
        <v>242</v>
      </c>
      <c r="C245">
        <v>62554</v>
      </c>
      <c r="H245">
        <v>375333</v>
      </c>
      <c r="L245">
        <v>125110</v>
      </c>
      <c r="O245">
        <v>562997</v>
      </c>
      <c r="Q245">
        <f t="shared" si="9"/>
        <v>62554</v>
      </c>
      <c r="R245">
        <f t="shared" si="10"/>
        <v>125110</v>
      </c>
      <c r="S245">
        <f t="shared" si="11"/>
        <v>375333</v>
      </c>
    </row>
    <row r="246" spans="2:19" x14ac:dyDescent="0.35">
      <c r="B246" s="2" t="s">
        <v>243</v>
      </c>
      <c r="C246">
        <v>93834</v>
      </c>
      <c r="D246">
        <v>65682</v>
      </c>
      <c r="E246">
        <v>62554</v>
      </c>
      <c r="H246">
        <v>375333</v>
      </c>
      <c r="I246">
        <v>375333</v>
      </c>
      <c r="J246">
        <v>375333</v>
      </c>
      <c r="L246">
        <v>125110</v>
      </c>
      <c r="M246">
        <v>125110</v>
      </c>
      <c r="N246">
        <v>125110</v>
      </c>
      <c r="O246">
        <v>1723399</v>
      </c>
      <c r="Q246">
        <f t="shared" si="9"/>
        <v>222070</v>
      </c>
      <c r="R246">
        <f t="shared" si="10"/>
        <v>375330</v>
      </c>
      <c r="S246">
        <f t="shared" si="11"/>
        <v>1125999</v>
      </c>
    </row>
    <row r="247" spans="2:19" x14ac:dyDescent="0.35">
      <c r="B247" s="2" t="s">
        <v>244</v>
      </c>
      <c r="C247">
        <v>96962</v>
      </c>
      <c r="L247">
        <v>125110</v>
      </c>
      <c r="O247">
        <v>222072</v>
      </c>
      <c r="Q247">
        <f t="shared" si="9"/>
        <v>96962</v>
      </c>
      <c r="R247">
        <f t="shared" si="10"/>
        <v>125110</v>
      </c>
      <c r="S247">
        <f t="shared" si="11"/>
        <v>0</v>
      </c>
    </row>
    <row r="248" spans="2:19" x14ac:dyDescent="0.35">
      <c r="B248" s="2" t="s">
        <v>245</v>
      </c>
      <c r="H248">
        <v>375333</v>
      </c>
      <c r="I248">
        <v>375333</v>
      </c>
      <c r="O248">
        <v>750666</v>
      </c>
      <c r="Q248">
        <f t="shared" si="9"/>
        <v>0</v>
      </c>
      <c r="R248">
        <f t="shared" si="10"/>
        <v>0</v>
      </c>
      <c r="S248">
        <f t="shared" si="11"/>
        <v>750666</v>
      </c>
    </row>
    <row r="249" spans="2:19" x14ac:dyDescent="0.35">
      <c r="B249" s="2" t="s">
        <v>246</v>
      </c>
      <c r="C249">
        <v>137626</v>
      </c>
      <c r="H249">
        <v>375333</v>
      </c>
      <c r="I249">
        <v>375333</v>
      </c>
      <c r="L249">
        <v>125110</v>
      </c>
      <c r="M249">
        <v>125110</v>
      </c>
      <c r="O249">
        <v>1138512</v>
      </c>
      <c r="Q249">
        <f t="shared" si="9"/>
        <v>137626</v>
      </c>
      <c r="R249">
        <f t="shared" si="10"/>
        <v>250220</v>
      </c>
      <c r="S249">
        <f t="shared" si="11"/>
        <v>750666</v>
      </c>
    </row>
    <row r="250" spans="2:19" x14ac:dyDescent="0.35">
      <c r="B250" s="2" t="s">
        <v>247</v>
      </c>
      <c r="C250">
        <v>62554</v>
      </c>
      <c r="H250">
        <v>375333</v>
      </c>
      <c r="L250">
        <v>125110</v>
      </c>
      <c r="O250">
        <v>562997</v>
      </c>
      <c r="Q250">
        <f t="shared" si="9"/>
        <v>62554</v>
      </c>
      <c r="R250">
        <f t="shared" si="10"/>
        <v>125110</v>
      </c>
      <c r="S250">
        <f t="shared" si="11"/>
        <v>375333</v>
      </c>
    </row>
    <row r="251" spans="2:19" x14ac:dyDescent="0.35">
      <c r="B251" s="2" t="s">
        <v>248</v>
      </c>
      <c r="C251">
        <v>62554</v>
      </c>
      <c r="H251">
        <v>375333</v>
      </c>
      <c r="L251">
        <v>125110</v>
      </c>
      <c r="O251">
        <v>562997</v>
      </c>
      <c r="Q251">
        <f t="shared" si="9"/>
        <v>62554</v>
      </c>
      <c r="R251">
        <f t="shared" si="10"/>
        <v>125110</v>
      </c>
      <c r="S251">
        <f t="shared" si="11"/>
        <v>375333</v>
      </c>
    </row>
    <row r="252" spans="2:19" x14ac:dyDescent="0.35">
      <c r="B252" s="2" t="s">
        <v>249</v>
      </c>
      <c r="C252">
        <v>62554</v>
      </c>
      <c r="L252">
        <v>125110</v>
      </c>
      <c r="O252">
        <v>187664</v>
      </c>
      <c r="Q252">
        <f t="shared" si="9"/>
        <v>62554</v>
      </c>
      <c r="R252">
        <f t="shared" si="10"/>
        <v>125110</v>
      </c>
      <c r="S252">
        <f t="shared" si="11"/>
        <v>0</v>
      </c>
    </row>
    <row r="253" spans="2:19" x14ac:dyDescent="0.35">
      <c r="B253" s="2" t="s">
        <v>250</v>
      </c>
      <c r="C253">
        <v>78194</v>
      </c>
      <c r="H253">
        <v>375333</v>
      </c>
      <c r="L253">
        <v>125110</v>
      </c>
      <c r="O253">
        <v>578637</v>
      </c>
      <c r="Q253">
        <f t="shared" si="9"/>
        <v>78194</v>
      </c>
      <c r="R253">
        <f t="shared" si="10"/>
        <v>125110</v>
      </c>
      <c r="S253">
        <f t="shared" si="11"/>
        <v>375333</v>
      </c>
    </row>
    <row r="254" spans="2:19" x14ac:dyDescent="0.35">
      <c r="B254" s="2" t="s">
        <v>251</v>
      </c>
      <c r="C254">
        <v>109474</v>
      </c>
      <c r="L254">
        <v>125110</v>
      </c>
      <c r="O254">
        <v>234584</v>
      </c>
      <c r="Q254">
        <f t="shared" si="9"/>
        <v>109474</v>
      </c>
      <c r="R254">
        <f t="shared" si="10"/>
        <v>125110</v>
      </c>
      <c r="S254">
        <f t="shared" si="11"/>
        <v>0</v>
      </c>
    </row>
    <row r="255" spans="2:19" x14ac:dyDescent="0.35">
      <c r="B255" s="2" t="s">
        <v>252</v>
      </c>
      <c r="H255">
        <v>375333</v>
      </c>
      <c r="O255">
        <v>375333</v>
      </c>
      <c r="Q255">
        <f t="shared" si="9"/>
        <v>0</v>
      </c>
      <c r="R255">
        <f t="shared" si="10"/>
        <v>0</v>
      </c>
      <c r="S255">
        <f t="shared" si="11"/>
        <v>375333</v>
      </c>
    </row>
    <row r="256" spans="2:19" x14ac:dyDescent="0.35">
      <c r="B256" s="2" t="s">
        <v>253</v>
      </c>
      <c r="C256">
        <v>62554</v>
      </c>
      <c r="L256">
        <v>125110</v>
      </c>
      <c r="O256">
        <v>187664</v>
      </c>
      <c r="Q256">
        <f t="shared" si="9"/>
        <v>62554</v>
      </c>
      <c r="R256">
        <f t="shared" si="10"/>
        <v>125110</v>
      </c>
      <c r="S256">
        <f t="shared" si="11"/>
        <v>0</v>
      </c>
    </row>
    <row r="257" spans="2:19" x14ac:dyDescent="0.35">
      <c r="B257" s="2" t="s">
        <v>254</v>
      </c>
      <c r="H257">
        <v>375333</v>
      </c>
      <c r="O257">
        <v>375333</v>
      </c>
      <c r="Q257">
        <f t="shared" si="9"/>
        <v>0</v>
      </c>
      <c r="R257">
        <f t="shared" si="10"/>
        <v>0</v>
      </c>
      <c r="S257">
        <f t="shared" si="11"/>
        <v>375333</v>
      </c>
    </row>
    <row r="258" spans="2:19" x14ac:dyDescent="0.35">
      <c r="B258" s="2" t="s">
        <v>255</v>
      </c>
      <c r="C258">
        <v>62554</v>
      </c>
      <c r="O258">
        <v>62554</v>
      </c>
      <c r="Q258">
        <f t="shared" si="9"/>
        <v>62554</v>
      </c>
      <c r="R258">
        <f t="shared" si="10"/>
        <v>0</v>
      </c>
      <c r="S258">
        <f t="shared" si="11"/>
        <v>0</v>
      </c>
    </row>
    <row r="259" spans="2:19" x14ac:dyDescent="0.35">
      <c r="B259" s="2" t="s">
        <v>256</v>
      </c>
      <c r="C259">
        <v>62554</v>
      </c>
      <c r="L259">
        <v>125110</v>
      </c>
      <c r="O259">
        <v>187664</v>
      </c>
      <c r="Q259">
        <f t="shared" si="9"/>
        <v>62554</v>
      </c>
      <c r="R259">
        <f t="shared" si="10"/>
        <v>125110</v>
      </c>
      <c r="S259">
        <f t="shared" si="11"/>
        <v>0</v>
      </c>
    </row>
    <row r="260" spans="2:19" x14ac:dyDescent="0.35">
      <c r="B260" s="2" t="s">
        <v>257</v>
      </c>
      <c r="H260">
        <v>375333</v>
      </c>
      <c r="O260">
        <v>375333</v>
      </c>
      <c r="Q260">
        <f t="shared" si="9"/>
        <v>0</v>
      </c>
      <c r="R260">
        <f t="shared" si="10"/>
        <v>0</v>
      </c>
      <c r="S260">
        <f t="shared" si="11"/>
        <v>375333</v>
      </c>
    </row>
    <row r="261" spans="2:19" x14ac:dyDescent="0.35">
      <c r="B261" s="2" t="s">
        <v>258</v>
      </c>
      <c r="C261">
        <v>62554</v>
      </c>
      <c r="O261">
        <v>62554</v>
      </c>
      <c r="Q261">
        <f t="shared" si="9"/>
        <v>62554</v>
      </c>
      <c r="R261">
        <f t="shared" si="10"/>
        <v>0</v>
      </c>
      <c r="S261">
        <f t="shared" si="11"/>
        <v>0</v>
      </c>
    </row>
    <row r="262" spans="2:19" x14ac:dyDescent="0.35">
      <c r="B262" s="2" t="s">
        <v>259</v>
      </c>
      <c r="C262">
        <v>62554</v>
      </c>
      <c r="L262">
        <v>125110</v>
      </c>
      <c r="O262">
        <v>187664</v>
      </c>
      <c r="Q262">
        <f t="shared" si="9"/>
        <v>62554</v>
      </c>
      <c r="R262">
        <f t="shared" si="10"/>
        <v>125110</v>
      </c>
      <c r="S262">
        <f t="shared" si="11"/>
        <v>0</v>
      </c>
    </row>
    <row r="263" spans="2:19" x14ac:dyDescent="0.35">
      <c r="B263" s="2" t="s">
        <v>260</v>
      </c>
      <c r="H263">
        <v>375333</v>
      </c>
      <c r="O263">
        <v>375333</v>
      </c>
      <c r="Q263">
        <f t="shared" ref="Q263:Q326" si="12">SUM(C263:G263)</f>
        <v>0</v>
      </c>
      <c r="R263">
        <f t="shared" ref="R263:R326" si="13">SUM(L263:N263)</f>
        <v>0</v>
      </c>
      <c r="S263">
        <f t="shared" ref="S263:S326" si="14">SUM(H263:K263)</f>
        <v>375333</v>
      </c>
    </row>
    <row r="264" spans="2:19" x14ac:dyDescent="0.35">
      <c r="B264" s="2" t="s">
        <v>261</v>
      </c>
      <c r="C264">
        <v>62554</v>
      </c>
      <c r="L264">
        <v>125110</v>
      </c>
      <c r="O264">
        <v>187664</v>
      </c>
      <c r="Q264">
        <f t="shared" si="12"/>
        <v>62554</v>
      </c>
      <c r="R264">
        <f t="shared" si="13"/>
        <v>125110</v>
      </c>
      <c r="S264">
        <f t="shared" si="14"/>
        <v>0</v>
      </c>
    </row>
    <row r="265" spans="2:19" x14ac:dyDescent="0.35">
      <c r="B265" s="2" t="s">
        <v>262</v>
      </c>
      <c r="C265">
        <v>87578</v>
      </c>
      <c r="L265">
        <v>125110</v>
      </c>
      <c r="O265">
        <v>212688</v>
      </c>
      <c r="Q265">
        <f t="shared" si="12"/>
        <v>87578</v>
      </c>
      <c r="R265">
        <f t="shared" si="13"/>
        <v>125110</v>
      </c>
      <c r="S265">
        <f t="shared" si="14"/>
        <v>0</v>
      </c>
    </row>
    <row r="266" spans="2:19" x14ac:dyDescent="0.35">
      <c r="B266" s="2" t="s">
        <v>263</v>
      </c>
      <c r="H266">
        <v>375333</v>
      </c>
      <c r="O266">
        <v>375333</v>
      </c>
      <c r="Q266">
        <f t="shared" si="12"/>
        <v>0</v>
      </c>
      <c r="R266">
        <f t="shared" si="13"/>
        <v>0</v>
      </c>
      <c r="S266">
        <f t="shared" si="14"/>
        <v>375333</v>
      </c>
    </row>
    <row r="267" spans="2:19" x14ac:dyDescent="0.35">
      <c r="B267" s="2" t="s">
        <v>264</v>
      </c>
      <c r="C267">
        <v>62554</v>
      </c>
      <c r="L267">
        <v>125110</v>
      </c>
      <c r="O267">
        <v>187664</v>
      </c>
      <c r="Q267">
        <f t="shared" si="12"/>
        <v>62554</v>
      </c>
      <c r="R267">
        <f t="shared" si="13"/>
        <v>125110</v>
      </c>
      <c r="S267">
        <f t="shared" si="14"/>
        <v>0</v>
      </c>
    </row>
    <row r="268" spans="2:19" x14ac:dyDescent="0.35">
      <c r="B268" s="2" t="s">
        <v>265</v>
      </c>
      <c r="H268">
        <v>375333</v>
      </c>
      <c r="O268">
        <v>375333</v>
      </c>
      <c r="Q268">
        <f t="shared" si="12"/>
        <v>0</v>
      </c>
      <c r="R268">
        <f t="shared" si="13"/>
        <v>0</v>
      </c>
      <c r="S268">
        <f t="shared" si="14"/>
        <v>375333</v>
      </c>
    </row>
    <row r="269" spans="2:19" x14ac:dyDescent="0.35">
      <c r="B269" s="2" t="s">
        <v>266</v>
      </c>
      <c r="C269">
        <v>75066</v>
      </c>
      <c r="L269">
        <v>125110</v>
      </c>
      <c r="O269">
        <v>200176</v>
      </c>
      <c r="Q269">
        <f t="shared" si="12"/>
        <v>75066</v>
      </c>
      <c r="R269">
        <f t="shared" si="13"/>
        <v>125110</v>
      </c>
      <c r="S269">
        <f t="shared" si="14"/>
        <v>0</v>
      </c>
    </row>
    <row r="270" spans="2:19" x14ac:dyDescent="0.35">
      <c r="B270" s="2" t="s">
        <v>267</v>
      </c>
      <c r="H270">
        <v>375333</v>
      </c>
      <c r="O270">
        <v>375333</v>
      </c>
      <c r="Q270">
        <f t="shared" si="12"/>
        <v>0</v>
      </c>
      <c r="R270">
        <f t="shared" si="13"/>
        <v>0</v>
      </c>
      <c r="S270">
        <f t="shared" si="14"/>
        <v>375333</v>
      </c>
    </row>
    <row r="271" spans="2:19" x14ac:dyDescent="0.35">
      <c r="B271" s="2" t="s">
        <v>268</v>
      </c>
      <c r="C271">
        <v>62554</v>
      </c>
      <c r="L271">
        <v>125110</v>
      </c>
      <c r="O271">
        <v>187664</v>
      </c>
      <c r="Q271">
        <f t="shared" si="12"/>
        <v>62554</v>
      </c>
      <c r="R271">
        <f t="shared" si="13"/>
        <v>125110</v>
      </c>
      <c r="S271">
        <f t="shared" si="14"/>
        <v>0</v>
      </c>
    </row>
    <row r="272" spans="2:19" x14ac:dyDescent="0.35">
      <c r="B272" s="2" t="s">
        <v>269</v>
      </c>
      <c r="H272">
        <v>375333</v>
      </c>
      <c r="O272">
        <v>375333</v>
      </c>
      <c r="Q272">
        <f t="shared" si="12"/>
        <v>0</v>
      </c>
      <c r="R272">
        <f t="shared" si="13"/>
        <v>0</v>
      </c>
      <c r="S272">
        <f t="shared" si="14"/>
        <v>375333</v>
      </c>
    </row>
    <row r="273" spans="2:19" x14ac:dyDescent="0.35">
      <c r="B273" s="2" t="s">
        <v>270</v>
      </c>
      <c r="C273">
        <v>62554</v>
      </c>
      <c r="H273">
        <v>375333</v>
      </c>
      <c r="L273">
        <v>125110</v>
      </c>
      <c r="O273">
        <v>562997</v>
      </c>
      <c r="Q273">
        <f t="shared" si="12"/>
        <v>62554</v>
      </c>
      <c r="R273">
        <f t="shared" si="13"/>
        <v>125110</v>
      </c>
      <c r="S273">
        <f t="shared" si="14"/>
        <v>375333</v>
      </c>
    </row>
    <row r="274" spans="2:19" x14ac:dyDescent="0.35">
      <c r="B274" s="2" t="s">
        <v>271</v>
      </c>
      <c r="C274">
        <v>62554</v>
      </c>
      <c r="L274">
        <v>125110</v>
      </c>
      <c r="O274">
        <v>187664</v>
      </c>
      <c r="Q274">
        <f t="shared" si="12"/>
        <v>62554</v>
      </c>
      <c r="R274">
        <f t="shared" si="13"/>
        <v>125110</v>
      </c>
      <c r="S274">
        <f t="shared" si="14"/>
        <v>0</v>
      </c>
    </row>
    <row r="275" spans="2:19" x14ac:dyDescent="0.35">
      <c r="B275" s="2" t="s">
        <v>272</v>
      </c>
      <c r="H275">
        <v>375333</v>
      </c>
      <c r="O275">
        <v>375333</v>
      </c>
      <c r="Q275">
        <f t="shared" si="12"/>
        <v>0</v>
      </c>
      <c r="R275">
        <f t="shared" si="13"/>
        <v>0</v>
      </c>
      <c r="S275">
        <f t="shared" si="14"/>
        <v>375333</v>
      </c>
    </row>
    <row r="276" spans="2:19" x14ac:dyDescent="0.35">
      <c r="B276" s="2" t="s">
        <v>273</v>
      </c>
      <c r="C276">
        <v>62554</v>
      </c>
      <c r="O276">
        <v>62554</v>
      </c>
      <c r="Q276">
        <f t="shared" si="12"/>
        <v>62554</v>
      </c>
      <c r="R276">
        <f t="shared" si="13"/>
        <v>0</v>
      </c>
      <c r="S276">
        <f t="shared" si="14"/>
        <v>0</v>
      </c>
    </row>
    <row r="277" spans="2:19" x14ac:dyDescent="0.35">
      <c r="B277" s="2" t="s">
        <v>274</v>
      </c>
      <c r="C277">
        <v>62554</v>
      </c>
      <c r="L277">
        <v>125110</v>
      </c>
      <c r="O277">
        <v>187664</v>
      </c>
      <c r="Q277">
        <f t="shared" si="12"/>
        <v>62554</v>
      </c>
      <c r="R277">
        <f t="shared" si="13"/>
        <v>125110</v>
      </c>
      <c r="S277">
        <f t="shared" si="14"/>
        <v>0</v>
      </c>
    </row>
    <row r="278" spans="2:19" x14ac:dyDescent="0.35">
      <c r="B278" s="2" t="s">
        <v>275</v>
      </c>
      <c r="H278">
        <v>375333</v>
      </c>
      <c r="O278">
        <v>375333</v>
      </c>
      <c r="Q278">
        <f t="shared" si="12"/>
        <v>0</v>
      </c>
      <c r="R278">
        <f t="shared" si="13"/>
        <v>0</v>
      </c>
      <c r="S278">
        <f t="shared" si="14"/>
        <v>375333</v>
      </c>
    </row>
    <row r="279" spans="2:19" x14ac:dyDescent="0.35">
      <c r="B279" s="2" t="s">
        <v>276</v>
      </c>
      <c r="C279">
        <v>68810</v>
      </c>
      <c r="L279">
        <v>125110</v>
      </c>
      <c r="O279">
        <v>193920</v>
      </c>
      <c r="Q279">
        <f t="shared" si="12"/>
        <v>68810</v>
      </c>
      <c r="R279">
        <f t="shared" si="13"/>
        <v>125110</v>
      </c>
      <c r="S279">
        <f t="shared" si="14"/>
        <v>0</v>
      </c>
    </row>
    <row r="280" spans="2:19" x14ac:dyDescent="0.35">
      <c r="B280" s="2" t="s">
        <v>277</v>
      </c>
      <c r="C280">
        <v>62554</v>
      </c>
      <c r="H280">
        <v>375333</v>
      </c>
      <c r="L280">
        <v>125110</v>
      </c>
      <c r="O280">
        <v>562997</v>
      </c>
      <c r="Q280">
        <f t="shared" si="12"/>
        <v>62554</v>
      </c>
      <c r="R280">
        <f t="shared" si="13"/>
        <v>125110</v>
      </c>
      <c r="S280">
        <f t="shared" si="14"/>
        <v>375333</v>
      </c>
    </row>
    <row r="281" spans="2:19" x14ac:dyDescent="0.35">
      <c r="B281" s="2" t="s">
        <v>278</v>
      </c>
      <c r="C281">
        <v>62554</v>
      </c>
      <c r="L281">
        <v>125110</v>
      </c>
      <c r="O281">
        <v>187664</v>
      </c>
      <c r="Q281">
        <f t="shared" si="12"/>
        <v>62554</v>
      </c>
      <c r="R281">
        <f t="shared" si="13"/>
        <v>125110</v>
      </c>
      <c r="S281">
        <f t="shared" si="14"/>
        <v>0</v>
      </c>
    </row>
    <row r="282" spans="2:19" x14ac:dyDescent="0.35">
      <c r="B282" s="2" t="s">
        <v>279</v>
      </c>
      <c r="H282">
        <v>375333</v>
      </c>
      <c r="O282">
        <v>375333</v>
      </c>
      <c r="Q282">
        <f t="shared" si="12"/>
        <v>0</v>
      </c>
      <c r="R282">
        <f t="shared" si="13"/>
        <v>0</v>
      </c>
      <c r="S282">
        <f t="shared" si="14"/>
        <v>375333</v>
      </c>
    </row>
    <row r="283" spans="2:19" x14ac:dyDescent="0.35">
      <c r="B283" s="2" t="s">
        <v>280</v>
      </c>
      <c r="C283">
        <v>62554</v>
      </c>
      <c r="L283">
        <v>125110</v>
      </c>
      <c r="O283">
        <v>187664</v>
      </c>
      <c r="Q283">
        <f t="shared" si="12"/>
        <v>62554</v>
      </c>
      <c r="R283">
        <f t="shared" si="13"/>
        <v>125110</v>
      </c>
      <c r="S283">
        <f t="shared" si="14"/>
        <v>0</v>
      </c>
    </row>
    <row r="284" spans="2:19" x14ac:dyDescent="0.35">
      <c r="B284" s="2" t="s">
        <v>281</v>
      </c>
      <c r="C284">
        <v>62554</v>
      </c>
      <c r="H284">
        <v>375333</v>
      </c>
      <c r="L284">
        <v>125110</v>
      </c>
      <c r="O284">
        <v>562997</v>
      </c>
      <c r="Q284">
        <f t="shared" si="12"/>
        <v>62554</v>
      </c>
      <c r="R284">
        <f t="shared" si="13"/>
        <v>125110</v>
      </c>
      <c r="S284">
        <f t="shared" si="14"/>
        <v>375333</v>
      </c>
    </row>
    <row r="285" spans="2:19" x14ac:dyDescent="0.35">
      <c r="B285" s="2" t="s">
        <v>282</v>
      </c>
      <c r="C285">
        <v>62554</v>
      </c>
      <c r="L285">
        <v>125110</v>
      </c>
      <c r="O285">
        <v>187664</v>
      </c>
      <c r="Q285">
        <f t="shared" si="12"/>
        <v>62554</v>
      </c>
      <c r="R285">
        <f t="shared" si="13"/>
        <v>125110</v>
      </c>
      <c r="S285">
        <f t="shared" si="14"/>
        <v>0</v>
      </c>
    </row>
    <row r="286" spans="2:19" x14ac:dyDescent="0.35">
      <c r="B286" s="2" t="s">
        <v>283</v>
      </c>
      <c r="H286">
        <v>375333</v>
      </c>
      <c r="O286">
        <v>375333</v>
      </c>
      <c r="Q286">
        <f t="shared" si="12"/>
        <v>0</v>
      </c>
      <c r="R286">
        <f t="shared" si="13"/>
        <v>0</v>
      </c>
      <c r="S286">
        <f t="shared" si="14"/>
        <v>375333</v>
      </c>
    </row>
    <row r="287" spans="2:19" x14ac:dyDescent="0.35">
      <c r="B287" s="2" t="s">
        <v>284</v>
      </c>
      <c r="C287">
        <v>62554</v>
      </c>
      <c r="L287">
        <v>125110</v>
      </c>
      <c r="O287">
        <v>187664</v>
      </c>
      <c r="Q287">
        <f t="shared" si="12"/>
        <v>62554</v>
      </c>
      <c r="R287">
        <f t="shared" si="13"/>
        <v>125110</v>
      </c>
      <c r="S287">
        <f t="shared" si="14"/>
        <v>0</v>
      </c>
    </row>
    <row r="288" spans="2:19" x14ac:dyDescent="0.35">
      <c r="B288" s="2" t="s">
        <v>285</v>
      </c>
      <c r="C288">
        <v>62554</v>
      </c>
      <c r="L288">
        <v>125110</v>
      </c>
      <c r="O288">
        <v>187664</v>
      </c>
      <c r="Q288">
        <f t="shared" si="12"/>
        <v>62554</v>
      </c>
      <c r="R288">
        <f t="shared" si="13"/>
        <v>125110</v>
      </c>
      <c r="S288">
        <f t="shared" si="14"/>
        <v>0</v>
      </c>
    </row>
    <row r="289" spans="2:19" x14ac:dyDescent="0.35">
      <c r="B289" s="2" t="s">
        <v>286</v>
      </c>
      <c r="C289">
        <v>62554</v>
      </c>
      <c r="L289">
        <v>125110</v>
      </c>
      <c r="O289">
        <v>187664</v>
      </c>
      <c r="Q289">
        <f t="shared" si="12"/>
        <v>62554</v>
      </c>
      <c r="R289">
        <f t="shared" si="13"/>
        <v>125110</v>
      </c>
      <c r="S289">
        <f t="shared" si="14"/>
        <v>0</v>
      </c>
    </row>
    <row r="290" spans="2:19" x14ac:dyDescent="0.35">
      <c r="B290" s="2" t="s">
        <v>287</v>
      </c>
      <c r="H290">
        <v>375333</v>
      </c>
      <c r="O290">
        <v>375333</v>
      </c>
      <c r="Q290">
        <f t="shared" si="12"/>
        <v>0</v>
      </c>
      <c r="R290">
        <f t="shared" si="13"/>
        <v>0</v>
      </c>
      <c r="S290">
        <f t="shared" si="14"/>
        <v>375333</v>
      </c>
    </row>
    <row r="291" spans="2:19" x14ac:dyDescent="0.35">
      <c r="B291" s="2" t="s">
        <v>288</v>
      </c>
      <c r="C291">
        <v>62554</v>
      </c>
      <c r="H291">
        <v>375333</v>
      </c>
      <c r="L291">
        <v>125110</v>
      </c>
      <c r="O291">
        <v>562997</v>
      </c>
      <c r="Q291">
        <f t="shared" si="12"/>
        <v>62554</v>
      </c>
      <c r="R291">
        <f t="shared" si="13"/>
        <v>125110</v>
      </c>
      <c r="S291">
        <f t="shared" si="14"/>
        <v>375333</v>
      </c>
    </row>
    <row r="292" spans="2:19" x14ac:dyDescent="0.35">
      <c r="B292" s="2" t="s">
        <v>289</v>
      </c>
      <c r="C292">
        <v>62554</v>
      </c>
      <c r="H292">
        <v>375333</v>
      </c>
      <c r="L292">
        <v>125110</v>
      </c>
      <c r="O292">
        <v>562997</v>
      </c>
      <c r="Q292">
        <f t="shared" si="12"/>
        <v>62554</v>
      </c>
      <c r="R292">
        <f t="shared" si="13"/>
        <v>125110</v>
      </c>
      <c r="S292">
        <f t="shared" si="14"/>
        <v>375333</v>
      </c>
    </row>
    <row r="293" spans="2:19" x14ac:dyDescent="0.35">
      <c r="B293" s="2" t="s">
        <v>290</v>
      </c>
      <c r="C293">
        <v>62554</v>
      </c>
      <c r="H293">
        <v>375333</v>
      </c>
      <c r="L293">
        <v>125110</v>
      </c>
      <c r="O293">
        <v>562997</v>
      </c>
      <c r="Q293">
        <f t="shared" si="12"/>
        <v>62554</v>
      </c>
      <c r="R293">
        <f t="shared" si="13"/>
        <v>125110</v>
      </c>
      <c r="S293">
        <f t="shared" si="14"/>
        <v>375333</v>
      </c>
    </row>
    <row r="294" spans="2:19" x14ac:dyDescent="0.35">
      <c r="B294" s="2" t="s">
        <v>291</v>
      </c>
      <c r="C294">
        <v>62554</v>
      </c>
      <c r="H294">
        <v>375333</v>
      </c>
      <c r="L294">
        <v>125110</v>
      </c>
      <c r="O294">
        <v>562997</v>
      </c>
      <c r="Q294">
        <f t="shared" si="12"/>
        <v>62554</v>
      </c>
      <c r="R294">
        <f t="shared" si="13"/>
        <v>125110</v>
      </c>
      <c r="S294">
        <f t="shared" si="14"/>
        <v>375333</v>
      </c>
    </row>
    <row r="295" spans="2:19" x14ac:dyDescent="0.35">
      <c r="B295" s="2" t="s">
        <v>292</v>
      </c>
      <c r="C295">
        <v>325306</v>
      </c>
      <c r="L295">
        <v>150130</v>
      </c>
      <c r="O295">
        <v>475436</v>
      </c>
      <c r="Q295">
        <f t="shared" si="12"/>
        <v>325306</v>
      </c>
      <c r="R295">
        <f t="shared" si="13"/>
        <v>150130</v>
      </c>
      <c r="S295">
        <f t="shared" si="14"/>
        <v>0</v>
      </c>
    </row>
    <row r="296" spans="2:19" x14ac:dyDescent="0.35">
      <c r="B296" s="2" t="s">
        <v>293</v>
      </c>
      <c r="C296">
        <v>62554</v>
      </c>
      <c r="L296">
        <v>125110</v>
      </c>
      <c r="O296">
        <v>187664</v>
      </c>
      <c r="Q296">
        <f t="shared" si="12"/>
        <v>62554</v>
      </c>
      <c r="R296">
        <f t="shared" si="13"/>
        <v>125110</v>
      </c>
      <c r="S296">
        <f t="shared" si="14"/>
        <v>0</v>
      </c>
    </row>
    <row r="297" spans="2:19" x14ac:dyDescent="0.35">
      <c r="B297" s="2" t="s">
        <v>294</v>
      </c>
      <c r="C297">
        <v>62554</v>
      </c>
      <c r="O297">
        <v>62554</v>
      </c>
      <c r="Q297">
        <f t="shared" si="12"/>
        <v>62554</v>
      </c>
      <c r="R297">
        <f t="shared" si="13"/>
        <v>0</v>
      </c>
      <c r="S297">
        <f t="shared" si="14"/>
        <v>0</v>
      </c>
    </row>
    <row r="298" spans="2:19" x14ac:dyDescent="0.35">
      <c r="B298" s="2" t="s">
        <v>296</v>
      </c>
      <c r="C298">
        <v>62554</v>
      </c>
      <c r="L298">
        <v>125110</v>
      </c>
      <c r="O298">
        <v>187664</v>
      </c>
      <c r="Q298">
        <f t="shared" si="12"/>
        <v>62554</v>
      </c>
      <c r="R298">
        <f t="shared" si="13"/>
        <v>125110</v>
      </c>
      <c r="S298">
        <f t="shared" si="14"/>
        <v>0</v>
      </c>
    </row>
    <row r="299" spans="2:19" x14ac:dyDescent="0.35">
      <c r="B299" s="2" t="s">
        <v>297</v>
      </c>
      <c r="H299">
        <v>375333</v>
      </c>
      <c r="O299">
        <v>375333</v>
      </c>
      <c r="Q299">
        <f t="shared" si="12"/>
        <v>0</v>
      </c>
      <c r="R299">
        <f t="shared" si="13"/>
        <v>0</v>
      </c>
      <c r="S299">
        <f t="shared" si="14"/>
        <v>375333</v>
      </c>
    </row>
    <row r="300" spans="2:19" x14ac:dyDescent="0.35">
      <c r="B300" s="2" t="s">
        <v>298</v>
      </c>
      <c r="C300">
        <v>71938</v>
      </c>
      <c r="L300">
        <v>125110</v>
      </c>
      <c r="O300">
        <v>197048</v>
      </c>
      <c r="Q300">
        <f t="shared" si="12"/>
        <v>71938</v>
      </c>
      <c r="R300">
        <f t="shared" si="13"/>
        <v>125110</v>
      </c>
      <c r="S300">
        <f t="shared" si="14"/>
        <v>0</v>
      </c>
    </row>
    <row r="301" spans="2:19" x14ac:dyDescent="0.35">
      <c r="B301" s="2" t="s">
        <v>299</v>
      </c>
      <c r="H301">
        <v>375333</v>
      </c>
      <c r="O301">
        <v>375333</v>
      </c>
      <c r="Q301">
        <f t="shared" si="12"/>
        <v>0</v>
      </c>
      <c r="R301">
        <f t="shared" si="13"/>
        <v>0</v>
      </c>
      <c r="S301">
        <f t="shared" si="14"/>
        <v>375333</v>
      </c>
    </row>
    <row r="302" spans="2:19" x14ac:dyDescent="0.35">
      <c r="B302" s="2" t="s">
        <v>300</v>
      </c>
      <c r="C302">
        <v>62554</v>
      </c>
      <c r="L302">
        <v>125110</v>
      </c>
      <c r="O302">
        <v>187664</v>
      </c>
      <c r="Q302">
        <f t="shared" si="12"/>
        <v>62554</v>
      </c>
      <c r="R302">
        <f t="shared" si="13"/>
        <v>125110</v>
      </c>
      <c r="S302">
        <f t="shared" si="14"/>
        <v>0</v>
      </c>
    </row>
    <row r="303" spans="2:19" x14ac:dyDescent="0.35">
      <c r="B303" s="2" t="s">
        <v>301</v>
      </c>
      <c r="H303">
        <v>375333</v>
      </c>
      <c r="O303">
        <v>375333</v>
      </c>
      <c r="Q303">
        <f t="shared" si="12"/>
        <v>0</v>
      </c>
      <c r="R303">
        <f t="shared" si="13"/>
        <v>0</v>
      </c>
      <c r="S303">
        <f t="shared" si="14"/>
        <v>375333</v>
      </c>
    </row>
    <row r="304" spans="2:19" x14ac:dyDescent="0.35">
      <c r="B304" s="2" t="s">
        <v>302</v>
      </c>
      <c r="C304">
        <v>62554</v>
      </c>
      <c r="O304">
        <v>62554</v>
      </c>
      <c r="Q304">
        <f t="shared" si="12"/>
        <v>62554</v>
      </c>
      <c r="R304">
        <f t="shared" si="13"/>
        <v>0</v>
      </c>
      <c r="S304">
        <f t="shared" si="14"/>
        <v>0</v>
      </c>
    </row>
    <row r="305" spans="2:19" x14ac:dyDescent="0.35">
      <c r="B305" s="2" t="s">
        <v>303</v>
      </c>
      <c r="C305">
        <v>62554</v>
      </c>
      <c r="O305">
        <v>62554</v>
      </c>
      <c r="Q305">
        <f t="shared" si="12"/>
        <v>62554</v>
      </c>
      <c r="R305">
        <f t="shared" si="13"/>
        <v>0</v>
      </c>
      <c r="S305">
        <f t="shared" si="14"/>
        <v>0</v>
      </c>
    </row>
    <row r="306" spans="2:19" x14ac:dyDescent="0.35">
      <c r="B306" s="2" t="s">
        <v>304</v>
      </c>
      <c r="C306">
        <v>62554</v>
      </c>
      <c r="L306">
        <v>125110</v>
      </c>
      <c r="O306">
        <v>187664</v>
      </c>
      <c r="Q306">
        <f t="shared" si="12"/>
        <v>62554</v>
      </c>
      <c r="R306">
        <f t="shared" si="13"/>
        <v>125110</v>
      </c>
      <c r="S306">
        <f t="shared" si="14"/>
        <v>0</v>
      </c>
    </row>
    <row r="307" spans="2:19" x14ac:dyDescent="0.35">
      <c r="B307" s="2" t="s">
        <v>305</v>
      </c>
      <c r="H307">
        <v>375333</v>
      </c>
      <c r="O307">
        <v>375333</v>
      </c>
      <c r="Q307">
        <f t="shared" si="12"/>
        <v>0</v>
      </c>
      <c r="R307">
        <f t="shared" si="13"/>
        <v>0</v>
      </c>
      <c r="S307">
        <f t="shared" si="14"/>
        <v>375333</v>
      </c>
    </row>
    <row r="308" spans="2:19" x14ac:dyDescent="0.35">
      <c r="B308" s="2" t="s">
        <v>306</v>
      </c>
      <c r="C308">
        <v>62554</v>
      </c>
      <c r="L308">
        <v>125110</v>
      </c>
      <c r="O308">
        <v>187664</v>
      </c>
      <c r="Q308">
        <f t="shared" si="12"/>
        <v>62554</v>
      </c>
      <c r="R308">
        <f t="shared" si="13"/>
        <v>125110</v>
      </c>
      <c r="S308">
        <f t="shared" si="14"/>
        <v>0</v>
      </c>
    </row>
    <row r="309" spans="2:19" x14ac:dyDescent="0.35">
      <c r="B309" s="2" t="s">
        <v>307</v>
      </c>
      <c r="H309">
        <v>375333</v>
      </c>
      <c r="O309">
        <v>375333</v>
      </c>
      <c r="Q309">
        <f t="shared" si="12"/>
        <v>0</v>
      </c>
      <c r="R309">
        <f t="shared" si="13"/>
        <v>0</v>
      </c>
      <c r="S309">
        <f t="shared" si="14"/>
        <v>375333</v>
      </c>
    </row>
    <row r="310" spans="2:19" x14ac:dyDescent="0.35">
      <c r="B310" s="2" t="s">
        <v>308</v>
      </c>
      <c r="C310">
        <v>62554</v>
      </c>
      <c r="L310">
        <v>125110</v>
      </c>
      <c r="O310">
        <v>187664</v>
      </c>
      <c r="Q310">
        <f t="shared" si="12"/>
        <v>62554</v>
      </c>
      <c r="R310">
        <f t="shared" si="13"/>
        <v>125110</v>
      </c>
      <c r="S310">
        <f t="shared" si="14"/>
        <v>0</v>
      </c>
    </row>
    <row r="311" spans="2:19" x14ac:dyDescent="0.35">
      <c r="B311" s="2" t="s">
        <v>309</v>
      </c>
      <c r="C311">
        <v>62554</v>
      </c>
      <c r="O311">
        <v>62554</v>
      </c>
      <c r="Q311">
        <f t="shared" si="12"/>
        <v>62554</v>
      </c>
      <c r="R311">
        <f t="shared" si="13"/>
        <v>0</v>
      </c>
      <c r="S311">
        <f t="shared" si="14"/>
        <v>0</v>
      </c>
    </row>
    <row r="312" spans="2:19" x14ac:dyDescent="0.35">
      <c r="B312" s="2" t="s">
        <v>310</v>
      </c>
      <c r="C312">
        <v>62554</v>
      </c>
      <c r="O312">
        <v>62554</v>
      </c>
      <c r="Q312">
        <f t="shared" si="12"/>
        <v>62554</v>
      </c>
      <c r="R312">
        <f t="shared" si="13"/>
        <v>0</v>
      </c>
      <c r="S312">
        <f t="shared" si="14"/>
        <v>0</v>
      </c>
    </row>
    <row r="313" spans="2:19" x14ac:dyDescent="0.35">
      <c r="B313" s="2" t="s">
        <v>311</v>
      </c>
      <c r="C313">
        <v>62554</v>
      </c>
      <c r="O313">
        <v>62554</v>
      </c>
      <c r="Q313">
        <f t="shared" si="12"/>
        <v>62554</v>
      </c>
      <c r="R313">
        <f t="shared" si="13"/>
        <v>0</v>
      </c>
      <c r="S313">
        <f t="shared" si="14"/>
        <v>0</v>
      </c>
    </row>
    <row r="314" spans="2:19" x14ac:dyDescent="0.35">
      <c r="B314" s="2" t="s">
        <v>312</v>
      </c>
      <c r="H314">
        <v>375333</v>
      </c>
      <c r="O314">
        <v>375333</v>
      </c>
      <c r="Q314">
        <f t="shared" si="12"/>
        <v>0</v>
      </c>
      <c r="R314">
        <f t="shared" si="13"/>
        <v>0</v>
      </c>
      <c r="S314">
        <f t="shared" si="14"/>
        <v>375333</v>
      </c>
    </row>
    <row r="315" spans="2:19" x14ac:dyDescent="0.35">
      <c r="B315" s="2" t="s">
        <v>313</v>
      </c>
      <c r="C315">
        <v>62554</v>
      </c>
      <c r="L315">
        <v>125110</v>
      </c>
      <c r="O315">
        <v>187664</v>
      </c>
      <c r="Q315">
        <f t="shared" si="12"/>
        <v>62554</v>
      </c>
      <c r="R315">
        <f t="shared" si="13"/>
        <v>125110</v>
      </c>
      <c r="S315">
        <f t="shared" si="14"/>
        <v>0</v>
      </c>
    </row>
    <row r="316" spans="2:19" x14ac:dyDescent="0.35">
      <c r="B316" s="2" t="s">
        <v>314</v>
      </c>
      <c r="H316">
        <v>375333</v>
      </c>
      <c r="O316">
        <v>375333</v>
      </c>
      <c r="Q316">
        <f t="shared" si="12"/>
        <v>0</v>
      </c>
      <c r="R316">
        <f t="shared" si="13"/>
        <v>0</v>
      </c>
      <c r="S316">
        <f t="shared" si="14"/>
        <v>375333</v>
      </c>
    </row>
    <row r="317" spans="2:19" x14ac:dyDescent="0.35">
      <c r="B317" s="2" t="s">
        <v>315</v>
      </c>
      <c r="C317">
        <v>62554</v>
      </c>
      <c r="O317">
        <v>62554</v>
      </c>
      <c r="Q317">
        <f t="shared" si="12"/>
        <v>62554</v>
      </c>
      <c r="R317">
        <f t="shared" si="13"/>
        <v>0</v>
      </c>
      <c r="S317">
        <f t="shared" si="14"/>
        <v>0</v>
      </c>
    </row>
    <row r="318" spans="2:19" x14ac:dyDescent="0.35">
      <c r="B318" s="2" t="s">
        <v>316</v>
      </c>
      <c r="C318">
        <v>62554</v>
      </c>
      <c r="L318">
        <v>125110</v>
      </c>
      <c r="O318">
        <v>187664</v>
      </c>
      <c r="Q318">
        <f t="shared" si="12"/>
        <v>62554</v>
      </c>
      <c r="R318">
        <f t="shared" si="13"/>
        <v>125110</v>
      </c>
      <c r="S318">
        <f t="shared" si="14"/>
        <v>0</v>
      </c>
    </row>
    <row r="319" spans="2:19" x14ac:dyDescent="0.35">
      <c r="B319" s="2" t="s">
        <v>317</v>
      </c>
      <c r="H319">
        <v>375333</v>
      </c>
      <c r="O319">
        <v>375333</v>
      </c>
      <c r="Q319">
        <f t="shared" si="12"/>
        <v>0</v>
      </c>
      <c r="R319">
        <f t="shared" si="13"/>
        <v>0</v>
      </c>
      <c r="S319">
        <f t="shared" si="14"/>
        <v>375333</v>
      </c>
    </row>
    <row r="320" spans="2:19" x14ac:dyDescent="0.35">
      <c r="B320" s="2" t="s">
        <v>318</v>
      </c>
      <c r="C320">
        <v>62554</v>
      </c>
      <c r="L320">
        <v>125110</v>
      </c>
      <c r="O320">
        <v>187664</v>
      </c>
      <c r="Q320">
        <f t="shared" si="12"/>
        <v>62554</v>
      </c>
      <c r="R320">
        <f t="shared" si="13"/>
        <v>125110</v>
      </c>
      <c r="S320">
        <f t="shared" si="14"/>
        <v>0</v>
      </c>
    </row>
    <row r="321" spans="2:19" x14ac:dyDescent="0.35">
      <c r="B321" s="2" t="s">
        <v>319</v>
      </c>
      <c r="H321">
        <v>375333</v>
      </c>
      <c r="O321">
        <v>375333</v>
      </c>
      <c r="Q321">
        <f t="shared" si="12"/>
        <v>0</v>
      </c>
      <c r="R321">
        <f t="shared" si="13"/>
        <v>0</v>
      </c>
      <c r="S321">
        <f t="shared" si="14"/>
        <v>375333</v>
      </c>
    </row>
    <row r="322" spans="2:19" x14ac:dyDescent="0.35">
      <c r="B322" s="2" t="s">
        <v>320</v>
      </c>
      <c r="C322">
        <v>62554</v>
      </c>
      <c r="O322">
        <v>62554</v>
      </c>
      <c r="Q322">
        <f t="shared" si="12"/>
        <v>62554</v>
      </c>
      <c r="R322">
        <f t="shared" si="13"/>
        <v>0</v>
      </c>
      <c r="S322">
        <f t="shared" si="14"/>
        <v>0</v>
      </c>
    </row>
    <row r="323" spans="2:19" x14ac:dyDescent="0.35">
      <c r="B323" s="2" t="s">
        <v>321</v>
      </c>
      <c r="C323">
        <v>62554</v>
      </c>
      <c r="O323">
        <v>62554</v>
      </c>
      <c r="Q323">
        <f t="shared" si="12"/>
        <v>62554</v>
      </c>
      <c r="R323">
        <f t="shared" si="13"/>
        <v>0</v>
      </c>
      <c r="S323">
        <f t="shared" si="14"/>
        <v>0</v>
      </c>
    </row>
    <row r="324" spans="2:19" x14ac:dyDescent="0.35">
      <c r="B324" s="2" t="s">
        <v>322</v>
      </c>
      <c r="C324">
        <v>62554</v>
      </c>
      <c r="L324">
        <v>125110</v>
      </c>
      <c r="O324">
        <v>187664</v>
      </c>
      <c r="Q324">
        <f t="shared" si="12"/>
        <v>62554</v>
      </c>
      <c r="R324">
        <f t="shared" si="13"/>
        <v>125110</v>
      </c>
      <c r="S324">
        <f t="shared" si="14"/>
        <v>0</v>
      </c>
    </row>
    <row r="325" spans="2:19" x14ac:dyDescent="0.35">
      <c r="B325" s="2" t="s">
        <v>323</v>
      </c>
      <c r="C325">
        <v>62554</v>
      </c>
      <c r="H325">
        <v>375333</v>
      </c>
      <c r="L325">
        <v>125110</v>
      </c>
      <c r="O325">
        <v>562997</v>
      </c>
      <c r="Q325">
        <f t="shared" si="12"/>
        <v>62554</v>
      </c>
      <c r="R325">
        <f t="shared" si="13"/>
        <v>125110</v>
      </c>
      <c r="S325">
        <f t="shared" si="14"/>
        <v>375333</v>
      </c>
    </row>
    <row r="326" spans="2:19" x14ac:dyDescent="0.35">
      <c r="B326" s="2" t="s">
        <v>324</v>
      </c>
      <c r="C326">
        <v>68810</v>
      </c>
      <c r="D326">
        <v>62554</v>
      </c>
      <c r="L326">
        <v>125110</v>
      </c>
      <c r="O326">
        <v>256474</v>
      </c>
      <c r="Q326">
        <f t="shared" si="12"/>
        <v>131364</v>
      </c>
      <c r="R326">
        <f t="shared" si="13"/>
        <v>125110</v>
      </c>
      <c r="S326">
        <f t="shared" si="14"/>
        <v>0</v>
      </c>
    </row>
    <row r="327" spans="2:19" x14ac:dyDescent="0.35">
      <c r="B327" s="2" t="s">
        <v>325</v>
      </c>
      <c r="H327">
        <v>375333</v>
      </c>
      <c r="O327">
        <v>375333</v>
      </c>
      <c r="Q327">
        <f t="shared" ref="Q327:Q390" si="15">SUM(C327:G327)</f>
        <v>0</v>
      </c>
      <c r="R327">
        <f t="shared" ref="R327:R390" si="16">SUM(L327:N327)</f>
        <v>0</v>
      </c>
      <c r="S327">
        <f t="shared" ref="S327:S390" si="17">SUM(H327:K327)</f>
        <v>375333</v>
      </c>
    </row>
    <row r="328" spans="2:19" x14ac:dyDescent="0.35">
      <c r="B328" s="2" t="s">
        <v>326</v>
      </c>
      <c r="C328">
        <v>0</v>
      </c>
      <c r="O328">
        <v>0</v>
      </c>
      <c r="Q328">
        <f t="shared" si="15"/>
        <v>0</v>
      </c>
      <c r="R328">
        <f t="shared" si="16"/>
        <v>0</v>
      </c>
      <c r="S328">
        <f t="shared" si="17"/>
        <v>0</v>
      </c>
    </row>
    <row r="329" spans="2:19" x14ac:dyDescent="0.35">
      <c r="B329" s="2" t="s">
        <v>327</v>
      </c>
      <c r="C329">
        <v>62554</v>
      </c>
      <c r="H329">
        <v>375333</v>
      </c>
      <c r="L329">
        <v>125110</v>
      </c>
      <c r="O329">
        <v>562997</v>
      </c>
      <c r="Q329">
        <f t="shared" si="15"/>
        <v>62554</v>
      </c>
      <c r="R329">
        <f t="shared" si="16"/>
        <v>125110</v>
      </c>
      <c r="S329">
        <f t="shared" si="17"/>
        <v>375333</v>
      </c>
    </row>
    <row r="330" spans="2:19" x14ac:dyDescent="0.35">
      <c r="B330" s="2" t="s">
        <v>328</v>
      </c>
      <c r="C330">
        <v>84450</v>
      </c>
      <c r="H330">
        <v>375333</v>
      </c>
      <c r="L330">
        <v>125110</v>
      </c>
      <c r="O330">
        <v>584893</v>
      </c>
      <c r="Q330">
        <f t="shared" si="15"/>
        <v>84450</v>
      </c>
      <c r="R330">
        <f t="shared" si="16"/>
        <v>125110</v>
      </c>
      <c r="S330">
        <f t="shared" si="17"/>
        <v>375333</v>
      </c>
    </row>
    <row r="331" spans="2:19" x14ac:dyDescent="0.35">
      <c r="B331" s="2" t="s">
        <v>329</v>
      </c>
      <c r="C331">
        <v>62554</v>
      </c>
      <c r="L331">
        <v>125110</v>
      </c>
      <c r="O331">
        <v>187664</v>
      </c>
      <c r="Q331">
        <f t="shared" si="15"/>
        <v>62554</v>
      </c>
      <c r="R331">
        <f t="shared" si="16"/>
        <v>125110</v>
      </c>
      <c r="S331">
        <f t="shared" si="17"/>
        <v>0</v>
      </c>
    </row>
    <row r="332" spans="2:19" x14ac:dyDescent="0.35">
      <c r="B332" s="2" t="s">
        <v>330</v>
      </c>
      <c r="H332">
        <v>375333</v>
      </c>
      <c r="O332">
        <v>375333</v>
      </c>
      <c r="Q332">
        <f t="shared" si="15"/>
        <v>0</v>
      </c>
      <c r="R332">
        <f t="shared" si="16"/>
        <v>0</v>
      </c>
      <c r="S332">
        <f t="shared" si="17"/>
        <v>375333</v>
      </c>
    </row>
    <row r="333" spans="2:19" x14ac:dyDescent="0.35">
      <c r="B333" s="2" t="s">
        <v>331</v>
      </c>
      <c r="C333">
        <v>62554</v>
      </c>
      <c r="L333">
        <v>125110</v>
      </c>
      <c r="O333">
        <v>187664</v>
      </c>
      <c r="Q333">
        <f t="shared" si="15"/>
        <v>62554</v>
      </c>
      <c r="R333">
        <f t="shared" si="16"/>
        <v>125110</v>
      </c>
      <c r="S333">
        <f t="shared" si="17"/>
        <v>0</v>
      </c>
    </row>
    <row r="334" spans="2:19" x14ac:dyDescent="0.35">
      <c r="B334" s="2" t="s">
        <v>332</v>
      </c>
      <c r="H334">
        <v>375333</v>
      </c>
      <c r="O334">
        <v>375333</v>
      </c>
      <c r="Q334">
        <f t="shared" si="15"/>
        <v>0</v>
      </c>
      <c r="R334">
        <f t="shared" si="16"/>
        <v>0</v>
      </c>
      <c r="S334">
        <f t="shared" si="17"/>
        <v>375333</v>
      </c>
    </row>
    <row r="335" spans="2:19" x14ac:dyDescent="0.35">
      <c r="B335" s="2" t="s">
        <v>333</v>
      </c>
      <c r="C335">
        <v>62554</v>
      </c>
      <c r="H335">
        <v>375333</v>
      </c>
      <c r="L335">
        <v>125110</v>
      </c>
      <c r="O335">
        <v>562997</v>
      </c>
      <c r="Q335">
        <f t="shared" si="15"/>
        <v>62554</v>
      </c>
      <c r="R335">
        <f t="shared" si="16"/>
        <v>125110</v>
      </c>
      <c r="S335">
        <f t="shared" si="17"/>
        <v>375333</v>
      </c>
    </row>
    <row r="336" spans="2:19" x14ac:dyDescent="0.35">
      <c r="B336" s="2" t="s">
        <v>334</v>
      </c>
      <c r="C336">
        <v>62554</v>
      </c>
      <c r="H336">
        <v>375333</v>
      </c>
      <c r="L336">
        <v>125110</v>
      </c>
      <c r="O336">
        <v>562997</v>
      </c>
      <c r="Q336">
        <f t="shared" si="15"/>
        <v>62554</v>
      </c>
      <c r="R336">
        <f t="shared" si="16"/>
        <v>125110</v>
      </c>
      <c r="S336">
        <f t="shared" si="17"/>
        <v>375333</v>
      </c>
    </row>
    <row r="337" spans="2:19" x14ac:dyDescent="0.35">
      <c r="B337" s="2" t="s">
        <v>335</v>
      </c>
      <c r="C337">
        <v>62554</v>
      </c>
      <c r="O337">
        <v>62554</v>
      </c>
      <c r="Q337">
        <f t="shared" si="15"/>
        <v>62554</v>
      </c>
      <c r="R337">
        <f t="shared" si="16"/>
        <v>0</v>
      </c>
      <c r="S337">
        <f t="shared" si="17"/>
        <v>0</v>
      </c>
    </row>
    <row r="338" spans="2:19" x14ac:dyDescent="0.35">
      <c r="B338" s="2" t="s">
        <v>336</v>
      </c>
      <c r="C338">
        <v>62554</v>
      </c>
      <c r="H338">
        <v>375333</v>
      </c>
      <c r="L338">
        <v>125110</v>
      </c>
      <c r="O338">
        <v>562997</v>
      </c>
      <c r="Q338">
        <f t="shared" si="15"/>
        <v>62554</v>
      </c>
      <c r="R338">
        <f t="shared" si="16"/>
        <v>125110</v>
      </c>
      <c r="S338">
        <f t="shared" si="17"/>
        <v>375333</v>
      </c>
    </row>
    <row r="339" spans="2:19" x14ac:dyDescent="0.35">
      <c r="B339" s="2" t="s">
        <v>337</v>
      </c>
      <c r="C339">
        <v>62554</v>
      </c>
      <c r="L339">
        <v>125110</v>
      </c>
      <c r="O339">
        <v>187664</v>
      </c>
      <c r="Q339">
        <f t="shared" si="15"/>
        <v>62554</v>
      </c>
      <c r="R339">
        <f t="shared" si="16"/>
        <v>125110</v>
      </c>
      <c r="S339">
        <f t="shared" si="17"/>
        <v>0</v>
      </c>
    </row>
    <row r="340" spans="2:19" x14ac:dyDescent="0.35">
      <c r="B340" s="2" t="s">
        <v>338</v>
      </c>
      <c r="H340">
        <v>375333</v>
      </c>
      <c r="O340">
        <v>375333</v>
      </c>
      <c r="Q340">
        <f t="shared" si="15"/>
        <v>0</v>
      </c>
      <c r="R340">
        <f t="shared" si="16"/>
        <v>0</v>
      </c>
      <c r="S340">
        <f t="shared" si="17"/>
        <v>375333</v>
      </c>
    </row>
    <row r="341" spans="2:19" x14ac:dyDescent="0.35">
      <c r="B341" s="2" t="s">
        <v>339</v>
      </c>
      <c r="C341">
        <v>62554</v>
      </c>
      <c r="H341">
        <v>375333</v>
      </c>
      <c r="L341">
        <v>125110</v>
      </c>
      <c r="O341">
        <v>562997</v>
      </c>
      <c r="Q341">
        <f t="shared" si="15"/>
        <v>62554</v>
      </c>
      <c r="R341">
        <f t="shared" si="16"/>
        <v>125110</v>
      </c>
      <c r="S341">
        <f t="shared" si="17"/>
        <v>375333</v>
      </c>
    </row>
    <row r="342" spans="2:19" x14ac:dyDescent="0.35">
      <c r="B342" s="2" t="s">
        <v>340</v>
      </c>
      <c r="C342">
        <v>1122946</v>
      </c>
      <c r="D342">
        <v>0</v>
      </c>
      <c r="L342">
        <v>425350</v>
      </c>
      <c r="M342">
        <v>0</v>
      </c>
      <c r="O342">
        <v>1548296</v>
      </c>
      <c r="Q342">
        <f t="shared" si="15"/>
        <v>1122946</v>
      </c>
      <c r="R342">
        <f t="shared" si="16"/>
        <v>425350</v>
      </c>
      <c r="S342">
        <f t="shared" si="17"/>
        <v>0</v>
      </c>
    </row>
    <row r="343" spans="2:19" x14ac:dyDescent="0.35">
      <c r="B343" s="2" t="s">
        <v>341</v>
      </c>
      <c r="H343">
        <v>1463877</v>
      </c>
      <c r="I343">
        <v>0</v>
      </c>
      <c r="J343">
        <v>375333</v>
      </c>
      <c r="K343">
        <v>375333</v>
      </c>
      <c r="O343">
        <v>2214543</v>
      </c>
      <c r="Q343">
        <f t="shared" si="15"/>
        <v>0</v>
      </c>
      <c r="R343">
        <f t="shared" si="16"/>
        <v>0</v>
      </c>
      <c r="S343">
        <f t="shared" si="17"/>
        <v>2214543</v>
      </c>
    </row>
    <row r="344" spans="2:19" x14ac:dyDescent="0.35">
      <c r="B344" s="2" t="s">
        <v>342</v>
      </c>
      <c r="C344">
        <v>62554</v>
      </c>
      <c r="O344">
        <v>62554</v>
      </c>
      <c r="Q344">
        <f t="shared" si="15"/>
        <v>62554</v>
      </c>
      <c r="R344">
        <f t="shared" si="16"/>
        <v>0</v>
      </c>
      <c r="S344">
        <f t="shared" si="17"/>
        <v>0</v>
      </c>
    </row>
    <row r="345" spans="2:19" x14ac:dyDescent="0.35">
      <c r="B345" s="2" t="s">
        <v>343</v>
      </c>
      <c r="C345">
        <v>62554</v>
      </c>
      <c r="L345">
        <v>125110</v>
      </c>
      <c r="O345">
        <v>187664</v>
      </c>
      <c r="Q345">
        <f t="shared" si="15"/>
        <v>62554</v>
      </c>
      <c r="R345">
        <f t="shared" si="16"/>
        <v>125110</v>
      </c>
      <c r="S345">
        <f t="shared" si="17"/>
        <v>0</v>
      </c>
    </row>
    <row r="346" spans="2:19" x14ac:dyDescent="0.35">
      <c r="B346" s="2" t="s">
        <v>344</v>
      </c>
      <c r="C346">
        <v>143882</v>
      </c>
      <c r="L346">
        <v>125110</v>
      </c>
      <c r="O346">
        <v>268992</v>
      </c>
      <c r="Q346">
        <f t="shared" si="15"/>
        <v>143882</v>
      </c>
      <c r="R346">
        <f t="shared" si="16"/>
        <v>125110</v>
      </c>
      <c r="S346">
        <f t="shared" si="17"/>
        <v>0</v>
      </c>
    </row>
    <row r="347" spans="2:19" x14ac:dyDescent="0.35">
      <c r="B347" s="2" t="s">
        <v>345</v>
      </c>
      <c r="H347">
        <v>375333</v>
      </c>
      <c r="O347">
        <v>375333</v>
      </c>
      <c r="Q347">
        <f t="shared" si="15"/>
        <v>0</v>
      </c>
      <c r="R347">
        <f t="shared" si="16"/>
        <v>0</v>
      </c>
      <c r="S347">
        <f t="shared" si="17"/>
        <v>375333</v>
      </c>
    </row>
    <row r="348" spans="2:19" x14ac:dyDescent="0.35">
      <c r="B348" s="2" t="s">
        <v>346</v>
      </c>
      <c r="C348">
        <v>100090</v>
      </c>
      <c r="L348">
        <v>125110</v>
      </c>
      <c r="O348">
        <v>225200</v>
      </c>
      <c r="Q348">
        <f t="shared" si="15"/>
        <v>100090</v>
      </c>
      <c r="R348">
        <f t="shared" si="16"/>
        <v>125110</v>
      </c>
      <c r="S348">
        <f t="shared" si="17"/>
        <v>0</v>
      </c>
    </row>
    <row r="349" spans="2:19" x14ac:dyDescent="0.35">
      <c r="B349" s="2" t="s">
        <v>347</v>
      </c>
      <c r="C349">
        <v>62554</v>
      </c>
      <c r="H349">
        <v>375333</v>
      </c>
      <c r="L349">
        <v>125110</v>
      </c>
      <c r="O349">
        <v>562997</v>
      </c>
      <c r="Q349">
        <f t="shared" si="15"/>
        <v>62554</v>
      </c>
      <c r="R349">
        <f t="shared" si="16"/>
        <v>125110</v>
      </c>
      <c r="S349">
        <f t="shared" si="17"/>
        <v>375333</v>
      </c>
    </row>
    <row r="350" spans="2:19" x14ac:dyDescent="0.35">
      <c r="B350" s="2" t="s">
        <v>348</v>
      </c>
      <c r="C350">
        <v>62554</v>
      </c>
      <c r="O350">
        <v>62554</v>
      </c>
      <c r="Q350">
        <f t="shared" si="15"/>
        <v>62554</v>
      </c>
      <c r="R350">
        <f t="shared" si="16"/>
        <v>0</v>
      </c>
      <c r="S350">
        <f t="shared" si="17"/>
        <v>0</v>
      </c>
    </row>
    <row r="351" spans="2:19" x14ac:dyDescent="0.35">
      <c r="B351" s="2" t="s">
        <v>350</v>
      </c>
      <c r="C351">
        <v>62554</v>
      </c>
      <c r="H351">
        <v>375333</v>
      </c>
      <c r="L351">
        <v>125110</v>
      </c>
      <c r="O351">
        <v>562997</v>
      </c>
      <c r="Q351">
        <f t="shared" si="15"/>
        <v>62554</v>
      </c>
      <c r="R351">
        <f t="shared" si="16"/>
        <v>125110</v>
      </c>
      <c r="S351">
        <f t="shared" si="17"/>
        <v>375333</v>
      </c>
    </row>
    <row r="352" spans="2:19" x14ac:dyDescent="0.35">
      <c r="B352" s="2" t="s">
        <v>351</v>
      </c>
      <c r="C352">
        <v>75066</v>
      </c>
      <c r="L352">
        <v>125110</v>
      </c>
      <c r="O352">
        <v>200176</v>
      </c>
      <c r="Q352">
        <f t="shared" si="15"/>
        <v>75066</v>
      </c>
      <c r="R352">
        <f t="shared" si="16"/>
        <v>125110</v>
      </c>
      <c r="S352">
        <f t="shared" si="17"/>
        <v>0</v>
      </c>
    </row>
    <row r="353" spans="2:19" x14ac:dyDescent="0.35">
      <c r="B353" s="2" t="s">
        <v>352</v>
      </c>
      <c r="C353">
        <v>81322</v>
      </c>
      <c r="H353">
        <v>375333</v>
      </c>
      <c r="L353">
        <v>125110</v>
      </c>
      <c r="O353">
        <v>581765</v>
      </c>
      <c r="Q353">
        <f t="shared" si="15"/>
        <v>81322</v>
      </c>
      <c r="R353">
        <f t="shared" si="16"/>
        <v>125110</v>
      </c>
      <c r="S353">
        <f t="shared" si="17"/>
        <v>375333</v>
      </c>
    </row>
    <row r="354" spans="2:19" x14ac:dyDescent="0.35">
      <c r="B354" s="2" t="s">
        <v>353</v>
      </c>
      <c r="C354">
        <v>84450</v>
      </c>
      <c r="L354">
        <v>125110</v>
      </c>
      <c r="O354">
        <v>209560</v>
      </c>
      <c r="Q354">
        <f t="shared" si="15"/>
        <v>84450</v>
      </c>
      <c r="R354">
        <f t="shared" si="16"/>
        <v>125110</v>
      </c>
      <c r="S354">
        <f t="shared" si="17"/>
        <v>0</v>
      </c>
    </row>
    <row r="355" spans="2:19" x14ac:dyDescent="0.35">
      <c r="B355" s="2" t="s">
        <v>354</v>
      </c>
      <c r="H355">
        <v>375333</v>
      </c>
      <c r="O355">
        <v>375333</v>
      </c>
      <c r="Q355">
        <f t="shared" si="15"/>
        <v>0</v>
      </c>
      <c r="R355">
        <f t="shared" si="16"/>
        <v>0</v>
      </c>
      <c r="S355">
        <f t="shared" si="17"/>
        <v>375333</v>
      </c>
    </row>
    <row r="356" spans="2:19" x14ac:dyDescent="0.35">
      <c r="B356" s="2" t="s">
        <v>355</v>
      </c>
      <c r="C356">
        <v>62554</v>
      </c>
      <c r="O356">
        <v>62554</v>
      </c>
      <c r="Q356">
        <f t="shared" si="15"/>
        <v>62554</v>
      </c>
      <c r="R356">
        <f t="shared" si="16"/>
        <v>0</v>
      </c>
      <c r="S356">
        <f t="shared" si="17"/>
        <v>0</v>
      </c>
    </row>
    <row r="357" spans="2:19" x14ac:dyDescent="0.35">
      <c r="B357" s="2" t="s">
        <v>356</v>
      </c>
      <c r="C357">
        <v>68810</v>
      </c>
      <c r="O357">
        <v>68810</v>
      </c>
      <c r="Q357">
        <f t="shared" si="15"/>
        <v>68810</v>
      </c>
      <c r="R357">
        <f t="shared" si="16"/>
        <v>0</v>
      </c>
      <c r="S357">
        <f t="shared" si="17"/>
        <v>0</v>
      </c>
    </row>
    <row r="358" spans="2:19" x14ac:dyDescent="0.35">
      <c r="B358" s="2" t="s">
        <v>357</v>
      </c>
      <c r="C358">
        <v>109474</v>
      </c>
      <c r="L358">
        <v>125110</v>
      </c>
      <c r="O358">
        <v>234584</v>
      </c>
      <c r="Q358">
        <f t="shared" si="15"/>
        <v>109474</v>
      </c>
      <c r="R358">
        <f t="shared" si="16"/>
        <v>125110</v>
      </c>
      <c r="S358">
        <f t="shared" si="17"/>
        <v>0</v>
      </c>
    </row>
    <row r="359" spans="2:19" x14ac:dyDescent="0.35">
      <c r="B359" s="2" t="s">
        <v>358</v>
      </c>
      <c r="H359">
        <v>375333</v>
      </c>
      <c r="I359">
        <v>375333</v>
      </c>
      <c r="O359">
        <v>750666</v>
      </c>
      <c r="Q359">
        <f t="shared" si="15"/>
        <v>0</v>
      </c>
      <c r="R359">
        <f t="shared" si="16"/>
        <v>0</v>
      </c>
      <c r="S359">
        <f t="shared" si="17"/>
        <v>750666</v>
      </c>
    </row>
    <row r="360" spans="2:19" x14ac:dyDescent="0.35">
      <c r="B360" s="2" t="s">
        <v>359</v>
      </c>
      <c r="H360">
        <v>375333</v>
      </c>
      <c r="O360">
        <v>375333</v>
      </c>
      <c r="Q360">
        <f t="shared" si="15"/>
        <v>0</v>
      </c>
      <c r="R360">
        <f t="shared" si="16"/>
        <v>0</v>
      </c>
      <c r="S360">
        <f t="shared" si="17"/>
        <v>375333</v>
      </c>
    </row>
    <row r="361" spans="2:19" x14ac:dyDescent="0.35">
      <c r="B361" s="2" t="s">
        <v>360</v>
      </c>
      <c r="H361">
        <v>375333</v>
      </c>
      <c r="O361">
        <v>375333</v>
      </c>
      <c r="Q361">
        <f t="shared" si="15"/>
        <v>0</v>
      </c>
      <c r="R361">
        <f t="shared" si="16"/>
        <v>0</v>
      </c>
      <c r="S361">
        <f t="shared" si="17"/>
        <v>375333</v>
      </c>
    </row>
    <row r="362" spans="2:19" x14ac:dyDescent="0.35">
      <c r="B362" s="2" t="s">
        <v>361</v>
      </c>
      <c r="C362">
        <v>62554</v>
      </c>
      <c r="O362">
        <v>62554</v>
      </c>
      <c r="Q362">
        <f t="shared" si="15"/>
        <v>62554</v>
      </c>
      <c r="R362">
        <f t="shared" si="16"/>
        <v>0</v>
      </c>
      <c r="S362">
        <f t="shared" si="17"/>
        <v>0</v>
      </c>
    </row>
    <row r="363" spans="2:19" x14ac:dyDescent="0.35">
      <c r="B363" s="2" t="s">
        <v>362</v>
      </c>
      <c r="C363">
        <v>62554</v>
      </c>
      <c r="L363">
        <v>125110</v>
      </c>
      <c r="O363">
        <v>187664</v>
      </c>
      <c r="Q363">
        <f t="shared" si="15"/>
        <v>62554</v>
      </c>
      <c r="R363">
        <f t="shared" si="16"/>
        <v>125110</v>
      </c>
      <c r="S363">
        <f t="shared" si="17"/>
        <v>0</v>
      </c>
    </row>
    <row r="364" spans="2:19" x14ac:dyDescent="0.35">
      <c r="B364" s="2" t="s">
        <v>363</v>
      </c>
      <c r="C364">
        <v>134498</v>
      </c>
      <c r="L364">
        <v>125110</v>
      </c>
      <c r="M364">
        <v>0</v>
      </c>
      <c r="O364">
        <v>259608</v>
      </c>
      <c r="Q364">
        <f t="shared" si="15"/>
        <v>134498</v>
      </c>
      <c r="R364">
        <f t="shared" si="16"/>
        <v>125110</v>
      </c>
      <c r="S364">
        <f t="shared" si="17"/>
        <v>0</v>
      </c>
    </row>
    <row r="365" spans="2:19" x14ac:dyDescent="0.35">
      <c r="B365" s="2" t="s">
        <v>364</v>
      </c>
      <c r="H365">
        <v>375333</v>
      </c>
      <c r="I365">
        <v>0</v>
      </c>
      <c r="O365">
        <v>375333</v>
      </c>
      <c r="Q365">
        <f t="shared" si="15"/>
        <v>0</v>
      </c>
      <c r="R365">
        <f t="shared" si="16"/>
        <v>0</v>
      </c>
      <c r="S365">
        <f t="shared" si="17"/>
        <v>375333</v>
      </c>
    </row>
    <row r="366" spans="2:19" x14ac:dyDescent="0.35">
      <c r="B366" s="2" t="s">
        <v>365</v>
      </c>
      <c r="C366">
        <v>62554</v>
      </c>
      <c r="L366">
        <v>125110</v>
      </c>
      <c r="O366">
        <v>187664</v>
      </c>
      <c r="Q366">
        <f t="shared" si="15"/>
        <v>62554</v>
      </c>
      <c r="R366">
        <f t="shared" si="16"/>
        <v>125110</v>
      </c>
      <c r="S366">
        <f t="shared" si="17"/>
        <v>0</v>
      </c>
    </row>
    <row r="367" spans="2:19" x14ac:dyDescent="0.35">
      <c r="B367" s="2" t="s">
        <v>366</v>
      </c>
      <c r="C367">
        <v>62554</v>
      </c>
      <c r="L367">
        <v>125110</v>
      </c>
      <c r="O367">
        <v>187664</v>
      </c>
      <c r="Q367">
        <f t="shared" si="15"/>
        <v>62554</v>
      </c>
      <c r="R367">
        <f t="shared" si="16"/>
        <v>125110</v>
      </c>
      <c r="S367">
        <f t="shared" si="17"/>
        <v>0</v>
      </c>
    </row>
    <row r="368" spans="2:19" x14ac:dyDescent="0.35">
      <c r="B368" s="2" t="s">
        <v>367</v>
      </c>
      <c r="H368">
        <v>375333</v>
      </c>
      <c r="O368">
        <v>375333</v>
      </c>
      <c r="Q368">
        <f t="shared" si="15"/>
        <v>0</v>
      </c>
      <c r="R368">
        <f t="shared" si="16"/>
        <v>0</v>
      </c>
      <c r="S368">
        <f t="shared" si="17"/>
        <v>375333</v>
      </c>
    </row>
    <row r="369" spans="2:19" x14ac:dyDescent="0.35">
      <c r="B369" s="2" t="s">
        <v>368</v>
      </c>
      <c r="C369">
        <v>75066</v>
      </c>
      <c r="L369">
        <v>125110</v>
      </c>
      <c r="O369">
        <v>200176</v>
      </c>
      <c r="Q369">
        <f t="shared" si="15"/>
        <v>75066</v>
      </c>
      <c r="R369">
        <f t="shared" si="16"/>
        <v>125110</v>
      </c>
      <c r="S369">
        <f t="shared" si="17"/>
        <v>0</v>
      </c>
    </row>
    <row r="370" spans="2:19" x14ac:dyDescent="0.35">
      <c r="B370" s="2" t="s">
        <v>369</v>
      </c>
      <c r="C370">
        <v>62554</v>
      </c>
      <c r="O370">
        <v>62554</v>
      </c>
      <c r="Q370">
        <f t="shared" si="15"/>
        <v>62554</v>
      </c>
      <c r="R370">
        <f t="shared" si="16"/>
        <v>0</v>
      </c>
      <c r="S370">
        <f t="shared" si="17"/>
        <v>0</v>
      </c>
    </row>
    <row r="371" spans="2:19" x14ac:dyDescent="0.35">
      <c r="B371" s="2" t="s">
        <v>370</v>
      </c>
      <c r="H371">
        <v>469173</v>
      </c>
      <c r="I371">
        <v>375333</v>
      </c>
      <c r="O371">
        <v>844506</v>
      </c>
      <c r="Q371">
        <f t="shared" si="15"/>
        <v>0</v>
      </c>
      <c r="R371">
        <f t="shared" si="16"/>
        <v>0</v>
      </c>
      <c r="S371">
        <f t="shared" si="17"/>
        <v>844506</v>
      </c>
    </row>
    <row r="372" spans="2:19" x14ac:dyDescent="0.35">
      <c r="B372" s="2" t="s">
        <v>371</v>
      </c>
      <c r="C372">
        <v>62554</v>
      </c>
      <c r="H372">
        <v>375333</v>
      </c>
      <c r="L372">
        <v>125110</v>
      </c>
      <c r="O372">
        <v>562997</v>
      </c>
      <c r="Q372">
        <f t="shared" si="15"/>
        <v>62554</v>
      </c>
      <c r="R372">
        <f t="shared" si="16"/>
        <v>125110</v>
      </c>
      <c r="S372">
        <f t="shared" si="17"/>
        <v>375333</v>
      </c>
    </row>
    <row r="373" spans="2:19" x14ac:dyDescent="0.35">
      <c r="B373" s="2" t="s">
        <v>372</v>
      </c>
      <c r="H373">
        <v>375333</v>
      </c>
      <c r="O373">
        <v>375333</v>
      </c>
      <c r="Q373">
        <f t="shared" si="15"/>
        <v>0</v>
      </c>
      <c r="R373">
        <f t="shared" si="16"/>
        <v>0</v>
      </c>
      <c r="S373">
        <f t="shared" si="17"/>
        <v>375333</v>
      </c>
    </row>
    <row r="374" spans="2:19" x14ac:dyDescent="0.35">
      <c r="B374" s="2" t="s">
        <v>373</v>
      </c>
      <c r="C374">
        <v>62554</v>
      </c>
      <c r="L374">
        <v>125110</v>
      </c>
      <c r="O374">
        <v>187664</v>
      </c>
      <c r="Q374">
        <f t="shared" si="15"/>
        <v>62554</v>
      </c>
      <c r="R374">
        <f t="shared" si="16"/>
        <v>125110</v>
      </c>
      <c r="S374">
        <f t="shared" si="17"/>
        <v>0</v>
      </c>
    </row>
    <row r="375" spans="2:19" x14ac:dyDescent="0.35">
      <c r="B375" s="2" t="s">
        <v>374</v>
      </c>
      <c r="C375">
        <v>62554</v>
      </c>
      <c r="O375">
        <v>62554</v>
      </c>
      <c r="Q375">
        <f t="shared" si="15"/>
        <v>62554</v>
      </c>
      <c r="R375">
        <f t="shared" si="16"/>
        <v>0</v>
      </c>
      <c r="S375">
        <f t="shared" si="17"/>
        <v>0</v>
      </c>
    </row>
    <row r="376" spans="2:19" x14ac:dyDescent="0.35">
      <c r="B376" s="2" t="s">
        <v>375</v>
      </c>
      <c r="C376">
        <v>62554</v>
      </c>
      <c r="O376">
        <v>62554</v>
      </c>
      <c r="Q376">
        <f t="shared" si="15"/>
        <v>62554</v>
      </c>
      <c r="R376">
        <f t="shared" si="16"/>
        <v>0</v>
      </c>
      <c r="S376">
        <f t="shared" si="17"/>
        <v>0</v>
      </c>
    </row>
    <row r="377" spans="2:19" x14ac:dyDescent="0.35">
      <c r="B377" s="2" t="s">
        <v>376</v>
      </c>
      <c r="C377">
        <v>62554</v>
      </c>
      <c r="O377">
        <v>62554</v>
      </c>
      <c r="Q377">
        <f t="shared" si="15"/>
        <v>62554</v>
      </c>
      <c r="R377">
        <f t="shared" si="16"/>
        <v>0</v>
      </c>
      <c r="S377">
        <f t="shared" si="17"/>
        <v>0</v>
      </c>
    </row>
    <row r="378" spans="2:19" x14ac:dyDescent="0.35">
      <c r="B378" s="2" t="s">
        <v>377</v>
      </c>
      <c r="C378">
        <v>62554</v>
      </c>
      <c r="H378">
        <v>375333</v>
      </c>
      <c r="L378">
        <v>125110</v>
      </c>
      <c r="O378">
        <v>562997</v>
      </c>
      <c r="Q378">
        <f t="shared" si="15"/>
        <v>62554</v>
      </c>
      <c r="R378">
        <f t="shared" si="16"/>
        <v>125110</v>
      </c>
      <c r="S378">
        <f t="shared" si="17"/>
        <v>375333</v>
      </c>
    </row>
    <row r="379" spans="2:19" x14ac:dyDescent="0.35">
      <c r="B379" s="2" t="s">
        <v>378</v>
      </c>
      <c r="C379">
        <v>62554</v>
      </c>
      <c r="O379">
        <v>62554</v>
      </c>
      <c r="Q379">
        <f t="shared" si="15"/>
        <v>62554</v>
      </c>
      <c r="R379">
        <f t="shared" si="16"/>
        <v>0</v>
      </c>
      <c r="S379">
        <f t="shared" si="17"/>
        <v>0</v>
      </c>
    </row>
    <row r="380" spans="2:19" x14ac:dyDescent="0.35">
      <c r="B380" s="2" t="s">
        <v>379</v>
      </c>
      <c r="C380">
        <v>62554</v>
      </c>
      <c r="O380">
        <v>62554</v>
      </c>
      <c r="Q380">
        <f t="shared" si="15"/>
        <v>62554</v>
      </c>
      <c r="R380">
        <f t="shared" si="16"/>
        <v>0</v>
      </c>
      <c r="S380">
        <f t="shared" si="17"/>
        <v>0</v>
      </c>
    </row>
    <row r="381" spans="2:19" x14ac:dyDescent="0.35">
      <c r="B381" s="2" t="s">
        <v>380</v>
      </c>
      <c r="C381">
        <v>62554</v>
      </c>
      <c r="O381">
        <v>62554</v>
      </c>
      <c r="Q381">
        <f t="shared" si="15"/>
        <v>62554</v>
      </c>
      <c r="R381">
        <f t="shared" si="16"/>
        <v>0</v>
      </c>
      <c r="S381">
        <f t="shared" si="17"/>
        <v>0</v>
      </c>
    </row>
    <row r="382" spans="2:19" x14ac:dyDescent="0.35">
      <c r="B382" s="2" t="s">
        <v>381</v>
      </c>
      <c r="C382">
        <v>62554</v>
      </c>
      <c r="L382">
        <v>125110</v>
      </c>
      <c r="O382">
        <v>187664</v>
      </c>
      <c r="Q382">
        <f t="shared" si="15"/>
        <v>62554</v>
      </c>
      <c r="R382">
        <f t="shared" si="16"/>
        <v>125110</v>
      </c>
      <c r="S382">
        <f t="shared" si="17"/>
        <v>0</v>
      </c>
    </row>
    <row r="383" spans="2:19" x14ac:dyDescent="0.35">
      <c r="B383" s="2" t="s">
        <v>382</v>
      </c>
      <c r="C383">
        <v>62554</v>
      </c>
      <c r="H383">
        <v>375333</v>
      </c>
      <c r="L383">
        <v>125110</v>
      </c>
      <c r="O383">
        <v>562997</v>
      </c>
      <c r="Q383">
        <f t="shared" si="15"/>
        <v>62554</v>
      </c>
      <c r="R383">
        <f t="shared" si="16"/>
        <v>125110</v>
      </c>
      <c r="S383">
        <f t="shared" si="17"/>
        <v>375333</v>
      </c>
    </row>
    <row r="384" spans="2:19" x14ac:dyDescent="0.35">
      <c r="B384" s="2" t="s">
        <v>383</v>
      </c>
      <c r="C384">
        <v>62554</v>
      </c>
      <c r="L384">
        <v>125110</v>
      </c>
      <c r="O384">
        <v>187664</v>
      </c>
      <c r="Q384">
        <f t="shared" si="15"/>
        <v>62554</v>
      </c>
      <c r="R384">
        <f t="shared" si="16"/>
        <v>125110</v>
      </c>
      <c r="S384">
        <f t="shared" si="17"/>
        <v>0</v>
      </c>
    </row>
    <row r="385" spans="2:19" x14ac:dyDescent="0.35">
      <c r="B385" s="2" t="s">
        <v>384</v>
      </c>
      <c r="H385">
        <v>375333</v>
      </c>
      <c r="O385">
        <v>375333</v>
      </c>
      <c r="Q385">
        <f t="shared" si="15"/>
        <v>0</v>
      </c>
      <c r="R385">
        <f t="shared" si="16"/>
        <v>0</v>
      </c>
      <c r="S385">
        <f t="shared" si="17"/>
        <v>375333</v>
      </c>
    </row>
    <row r="386" spans="2:19" x14ac:dyDescent="0.35">
      <c r="B386" s="2" t="s">
        <v>385</v>
      </c>
      <c r="H386">
        <v>375333</v>
      </c>
      <c r="O386">
        <v>375333</v>
      </c>
      <c r="Q386">
        <f t="shared" si="15"/>
        <v>0</v>
      </c>
      <c r="R386">
        <f t="shared" si="16"/>
        <v>0</v>
      </c>
      <c r="S386">
        <f t="shared" si="17"/>
        <v>375333</v>
      </c>
    </row>
    <row r="387" spans="2:19" x14ac:dyDescent="0.35">
      <c r="B387" s="2" t="s">
        <v>386</v>
      </c>
      <c r="H387">
        <v>375333</v>
      </c>
      <c r="O387">
        <v>375333</v>
      </c>
      <c r="Q387">
        <f t="shared" si="15"/>
        <v>0</v>
      </c>
      <c r="R387">
        <f t="shared" si="16"/>
        <v>0</v>
      </c>
      <c r="S387">
        <f t="shared" si="17"/>
        <v>375333</v>
      </c>
    </row>
    <row r="388" spans="2:19" x14ac:dyDescent="0.35">
      <c r="B388" s="2" t="s">
        <v>387</v>
      </c>
      <c r="C388">
        <v>62554</v>
      </c>
      <c r="O388">
        <v>62554</v>
      </c>
      <c r="Q388">
        <f t="shared" si="15"/>
        <v>62554</v>
      </c>
      <c r="R388">
        <f t="shared" si="16"/>
        <v>0</v>
      </c>
      <c r="S388">
        <f t="shared" si="17"/>
        <v>0</v>
      </c>
    </row>
    <row r="389" spans="2:19" x14ac:dyDescent="0.35">
      <c r="B389" s="2" t="s">
        <v>388</v>
      </c>
      <c r="C389">
        <v>62554</v>
      </c>
      <c r="L389">
        <v>125110</v>
      </c>
      <c r="O389">
        <v>187664</v>
      </c>
      <c r="Q389">
        <f t="shared" si="15"/>
        <v>62554</v>
      </c>
      <c r="R389">
        <f t="shared" si="16"/>
        <v>125110</v>
      </c>
      <c r="S389">
        <f t="shared" si="17"/>
        <v>0</v>
      </c>
    </row>
    <row r="390" spans="2:19" x14ac:dyDescent="0.35">
      <c r="B390" s="2" t="s">
        <v>389</v>
      </c>
      <c r="H390">
        <v>375333</v>
      </c>
      <c r="O390">
        <v>375333</v>
      </c>
      <c r="Q390">
        <f t="shared" si="15"/>
        <v>0</v>
      </c>
      <c r="R390">
        <f t="shared" si="16"/>
        <v>0</v>
      </c>
      <c r="S390">
        <f t="shared" si="17"/>
        <v>375333</v>
      </c>
    </row>
    <row r="391" spans="2:19" x14ac:dyDescent="0.35">
      <c r="B391" s="2" t="s">
        <v>390</v>
      </c>
      <c r="C391">
        <v>62554</v>
      </c>
      <c r="E391">
        <v>62554</v>
      </c>
      <c r="H391">
        <v>375333</v>
      </c>
      <c r="L391">
        <v>125110</v>
      </c>
      <c r="O391">
        <v>625551</v>
      </c>
      <c r="Q391">
        <f t="shared" ref="Q391:Q397" si="18">SUM(C391:G391)</f>
        <v>125108</v>
      </c>
      <c r="R391">
        <f t="shared" ref="R391:R397" si="19">SUM(L391:N391)</f>
        <v>125110</v>
      </c>
      <c r="S391">
        <f t="shared" ref="S391:S397" si="20">SUM(H391:K391)</f>
        <v>375333</v>
      </c>
    </row>
    <row r="392" spans="2:19" x14ac:dyDescent="0.35">
      <c r="B392" s="2" t="s">
        <v>391</v>
      </c>
      <c r="C392">
        <v>62554</v>
      </c>
      <c r="F392">
        <v>62554</v>
      </c>
      <c r="G392">
        <v>62554</v>
      </c>
      <c r="L392">
        <v>125110</v>
      </c>
      <c r="O392">
        <v>312772</v>
      </c>
      <c r="Q392">
        <f t="shared" si="18"/>
        <v>187662</v>
      </c>
      <c r="R392">
        <f t="shared" si="19"/>
        <v>125110</v>
      </c>
      <c r="S392">
        <f t="shared" si="20"/>
        <v>0</v>
      </c>
    </row>
    <row r="393" spans="2:19" x14ac:dyDescent="0.35">
      <c r="B393" s="2" t="s">
        <v>392</v>
      </c>
      <c r="H393">
        <v>375333</v>
      </c>
      <c r="O393">
        <v>375333</v>
      </c>
      <c r="Q393">
        <f t="shared" si="18"/>
        <v>0</v>
      </c>
      <c r="R393">
        <f t="shared" si="19"/>
        <v>0</v>
      </c>
      <c r="S393">
        <f t="shared" si="20"/>
        <v>375333</v>
      </c>
    </row>
    <row r="394" spans="2:19" x14ac:dyDescent="0.35">
      <c r="B394" s="2" t="s">
        <v>393</v>
      </c>
      <c r="C394">
        <v>62554</v>
      </c>
      <c r="H394">
        <v>375333</v>
      </c>
      <c r="L394">
        <v>125110</v>
      </c>
      <c r="O394">
        <v>562997</v>
      </c>
      <c r="Q394">
        <f t="shared" si="18"/>
        <v>62554</v>
      </c>
      <c r="R394">
        <f t="shared" si="19"/>
        <v>125110</v>
      </c>
      <c r="S394">
        <f t="shared" si="20"/>
        <v>375333</v>
      </c>
    </row>
    <row r="395" spans="2:19" x14ac:dyDescent="0.35">
      <c r="B395" s="2" t="s">
        <v>936</v>
      </c>
      <c r="C395">
        <v>172034</v>
      </c>
      <c r="D395">
        <v>0</v>
      </c>
      <c r="H395">
        <v>375333</v>
      </c>
      <c r="I395">
        <v>375333</v>
      </c>
      <c r="L395">
        <v>125110</v>
      </c>
      <c r="M395">
        <v>125110</v>
      </c>
      <c r="O395">
        <v>1172920</v>
      </c>
      <c r="Q395">
        <f t="shared" si="18"/>
        <v>172034</v>
      </c>
      <c r="R395">
        <f t="shared" si="19"/>
        <v>250220</v>
      </c>
      <c r="S395">
        <f t="shared" si="20"/>
        <v>750666</v>
      </c>
    </row>
    <row r="396" spans="2:19" x14ac:dyDescent="0.35">
      <c r="B396" s="2" t="s">
        <v>937</v>
      </c>
      <c r="C396">
        <v>134498</v>
      </c>
      <c r="H396">
        <v>375333</v>
      </c>
      <c r="L396">
        <v>125110</v>
      </c>
      <c r="O396">
        <v>634941</v>
      </c>
      <c r="Q396">
        <f t="shared" si="18"/>
        <v>134498</v>
      </c>
      <c r="R396">
        <f t="shared" si="19"/>
        <v>125110</v>
      </c>
      <c r="S396">
        <f t="shared" si="20"/>
        <v>375333</v>
      </c>
    </row>
    <row r="397" spans="2:19" x14ac:dyDescent="0.35">
      <c r="B397" s="2" t="s">
        <v>394</v>
      </c>
      <c r="C397">
        <v>24196456</v>
      </c>
      <c r="D397">
        <v>450390</v>
      </c>
      <c r="E397">
        <v>312770</v>
      </c>
      <c r="F397">
        <v>62554</v>
      </c>
      <c r="G397">
        <v>62554</v>
      </c>
      <c r="H397">
        <v>64557546</v>
      </c>
      <c r="I397">
        <v>5254662</v>
      </c>
      <c r="J397">
        <v>1876665</v>
      </c>
      <c r="K397">
        <v>375333</v>
      </c>
      <c r="L397">
        <v>26817265</v>
      </c>
      <c r="M397">
        <v>500440</v>
      </c>
      <c r="N397">
        <v>125110</v>
      </c>
      <c r="O397">
        <v>124591745</v>
      </c>
      <c r="Q397">
        <f t="shared" si="18"/>
        <v>25084724</v>
      </c>
      <c r="R397">
        <f t="shared" si="19"/>
        <v>27442815</v>
      </c>
      <c r="S397">
        <f t="shared" si="20"/>
        <v>72064206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FF"/>
  </sheetPr>
  <dimension ref="B3:AM399"/>
  <sheetViews>
    <sheetView topLeftCell="C1" workbookViewId="0">
      <pane ySplit="5" topLeftCell="A6" activePane="bottomLeft" state="frozen"/>
      <selection pane="bottomLeft" activeCell="B1" sqref="B1:AM1"/>
    </sheetView>
  </sheetViews>
  <sheetFormatPr defaultRowHeight="14.5" x14ac:dyDescent="0.35"/>
  <cols>
    <col min="2" max="2" width="17.54296875" bestFit="1" customWidth="1"/>
    <col min="3" max="3" width="15.6328125" bestFit="1" customWidth="1"/>
    <col min="4" max="5" width="3.81640625" bestFit="1" customWidth="1"/>
    <col min="6" max="6" width="2.81640625" bestFit="1" customWidth="1"/>
    <col min="7" max="7" width="2.81640625" customWidth="1"/>
    <col min="8" max="8" width="5.81640625" bestFit="1" customWidth="1"/>
    <col min="9" max="10" width="3.81640625" bestFit="1" customWidth="1"/>
    <col min="11" max="11" width="3.08984375" bestFit="1" customWidth="1"/>
    <col min="12" max="12" width="5.81640625" bestFit="1" customWidth="1"/>
    <col min="13" max="13" width="3.81640625" bestFit="1" customWidth="1"/>
    <col min="14" max="14" width="3.6328125" bestFit="1" customWidth="1"/>
    <col min="15" max="15" width="6.7265625" bestFit="1" customWidth="1"/>
    <col min="16" max="17" width="3.81640625" bestFit="1" customWidth="1"/>
    <col min="18" max="19" width="2.81640625" bestFit="1" customWidth="1"/>
    <col min="20" max="20" width="5.81640625" bestFit="1" customWidth="1"/>
    <col min="21" max="23" width="3.81640625" bestFit="1" customWidth="1"/>
    <col min="24" max="24" width="5.81640625" bestFit="1" customWidth="1"/>
    <col min="25" max="25" width="3.81640625" bestFit="1" customWidth="1"/>
    <col min="26" max="26" width="3.6328125" bestFit="1" customWidth="1"/>
    <col min="27" max="27" width="10.7265625" bestFit="1" customWidth="1"/>
    <col min="28" max="28" width="3.6328125" customWidth="1"/>
    <col min="29" max="30" width="8.81640625" customWidth="1"/>
    <col min="31" max="31" width="11.1796875" customWidth="1"/>
    <col min="32" max="32" width="8.81640625" customWidth="1"/>
    <col min="33" max="33" width="10.453125" customWidth="1"/>
    <col min="34" max="34" width="4.1796875" customWidth="1"/>
    <col min="35" max="36" width="8.81640625" customWidth="1"/>
    <col min="37" max="37" width="12.26953125" customWidth="1"/>
    <col min="38" max="38" width="8.81640625" customWidth="1"/>
    <col min="39" max="39" width="10.453125" customWidth="1"/>
  </cols>
  <sheetData>
    <row r="3" spans="2:39" x14ac:dyDescent="0.35">
      <c r="B3" s="1" t="s">
        <v>404</v>
      </c>
      <c r="C3" s="1" t="s">
        <v>395</v>
      </c>
    </row>
    <row r="4" spans="2:39" ht="15.5" x14ac:dyDescent="0.35">
      <c r="C4">
        <v>2026</v>
      </c>
      <c r="O4">
        <v>2027</v>
      </c>
      <c r="AA4" t="s">
        <v>394</v>
      </c>
      <c r="AC4" s="86">
        <v>2026</v>
      </c>
      <c r="AI4" s="86">
        <v>2027</v>
      </c>
    </row>
    <row r="5" spans="2:39" x14ac:dyDescent="0.35">
      <c r="B5" s="1" t="s">
        <v>0</v>
      </c>
      <c r="C5" t="s">
        <v>831</v>
      </c>
      <c r="D5" t="s">
        <v>832</v>
      </c>
      <c r="E5" t="s">
        <v>833</v>
      </c>
      <c r="F5" t="s">
        <v>834</v>
      </c>
      <c r="G5" t="s">
        <v>947</v>
      </c>
      <c r="H5" t="s">
        <v>835</v>
      </c>
      <c r="I5" t="s">
        <v>836</v>
      </c>
      <c r="J5" t="s">
        <v>948</v>
      </c>
      <c r="K5" t="s">
        <v>949</v>
      </c>
      <c r="L5" t="s">
        <v>837</v>
      </c>
      <c r="M5" t="s">
        <v>950</v>
      </c>
      <c r="N5" t="s">
        <v>951</v>
      </c>
      <c r="O5" t="s">
        <v>831</v>
      </c>
      <c r="P5" t="s">
        <v>832</v>
      </c>
      <c r="Q5" t="s">
        <v>833</v>
      </c>
      <c r="R5" t="s">
        <v>834</v>
      </c>
      <c r="S5" t="s">
        <v>947</v>
      </c>
      <c r="T5" t="s">
        <v>835</v>
      </c>
      <c r="U5" t="s">
        <v>836</v>
      </c>
      <c r="V5" t="s">
        <v>948</v>
      </c>
      <c r="W5" t="s">
        <v>949</v>
      </c>
      <c r="X5" t="s">
        <v>837</v>
      </c>
      <c r="Y5" t="s">
        <v>950</v>
      </c>
      <c r="Z5" t="s">
        <v>951</v>
      </c>
      <c r="AC5" s="1" t="s">
        <v>408</v>
      </c>
      <c r="AD5" s="1" t="s">
        <v>419</v>
      </c>
      <c r="AE5" s="1" t="s">
        <v>956</v>
      </c>
      <c r="AF5" s="1" t="s">
        <v>409</v>
      </c>
      <c r="AG5" s="1" t="s">
        <v>410</v>
      </c>
      <c r="AH5" s="1"/>
      <c r="AI5" s="1" t="s">
        <v>408</v>
      </c>
      <c r="AJ5" s="1" t="s">
        <v>419</v>
      </c>
      <c r="AK5" s="1" t="s">
        <v>956</v>
      </c>
      <c r="AL5" s="1" t="s">
        <v>409</v>
      </c>
      <c r="AM5" s="1" t="s">
        <v>410</v>
      </c>
    </row>
    <row r="6" spans="2:39" x14ac:dyDescent="0.35">
      <c r="B6" s="2" t="s">
        <v>1</v>
      </c>
      <c r="C6">
        <v>5</v>
      </c>
      <c r="O6">
        <v>7</v>
      </c>
      <c r="AA6">
        <v>12</v>
      </c>
      <c r="AC6" s="4">
        <f>SUM(C6:G6)</f>
        <v>5</v>
      </c>
      <c r="AD6" s="4">
        <f>SUM(L6:N6)</f>
        <v>0</v>
      </c>
      <c r="AE6" s="4">
        <f>AC6+AD6</f>
        <v>5</v>
      </c>
      <c r="AF6" s="4">
        <f>SUM(H6:K6)</f>
        <v>0</v>
      </c>
      <c r="AG6" s="4">
        <f>AE6+AF6</f>
        <v>5</v>
      </c>
      <c r="AI6" s="4">
        <f>SUM(O6:R6)</f>
        <v>7</v>
      </c>
      <c r="AJ6" s="4">
        <f>SUM(X6:Z6)</f>
        <v>0</v>
      </c>
      <c r="AK6" s="4">
        <f>AI6+AJ6</f>
        <v>7</v>
      </c>
      <c r="AL6" s="4">
        <f>SUM(T6:W6)</f>
        <v>0</v>
      </c>
      <c r="AM6" s="4">
        <f>AK6+AL6</f>
        <v>7</v>
      </c>
    </row>
    <row r="7" spans="2:39" x14ac:dyDescent="0.35">
      <c r="B7" s="2" t="s">
        <v>2</v>
      </c>
      <c r="C7">
        <v>602</v>
      </c>
      <c r="L7">
        <v>173</v>
      </c>
      <c r="O7">
        <v>587</v>
      </c>
      <c r="X7">
        <v>173</v>
      </c>
      <c r="AA7">
        <v>1535</v>
      </c>
      <c r="AC7" s="4">
        <f t="shared" ref="AC7:AC70" si="0">SUM(C7:G7)</f>
        <v>602</v>
      </c>
      <c r="AD7" s="4">
        <f t="shared" ref="AD7:AD70" si="1">SUM(L7:N7)</f>
        <v>173</v>
      </c>
      <c r="AE7" s="4">
        <f t="shared" ref="AE7:AE70" si="2">AC7+AD7</f>
        <v>775</v>
      </c>
      <c r="AF7" s="4">
        <f t="shared" ref="AF7:AF70" si="3">SUM(H7:K7)</f>
        <v>0</v>
      </c>
      <c r="AG7" s="4">
        <f t="shared" ref="AG7:AG70" si="4">AE7+AF7</f>
        <v>775</v>
      </c>
      <c r="AI7" s="4">
        <f t="shared" ref="AI7:AI70" si="5">SUM(O7:R7)</f>
        <v>587</v>
      </c>
      <c r="AJ7" s="4">
        <f t="shared" ref="AJ7:AJ70" si="6">SUM(X7:Z7)</f>
        <v>173</v>
      </c>
      <c r="AK7" s="4">
        <f t="shared" ref="AK7:AK70" si="7">AI7+AJ7</f>
        <v>760</v>
      </c>
      <c r="AL7" s="4">
        <f t="shared" ref="AL7:AL70" si="8">SUM(T7:W7)</f>
        <v>0</v>
      </c>
      <c r="AM7" s="4">
        <f t="shared" ref="AM7:AM70" si="9">AK7+AL7</f>
        <v>760</v>
      </c>
    </row>
    <row r="8" spans="2:39" x14ac:dyDescent="0.35">
      <c r="B8" s="2" t="s">
        <v>3</v>
      </c>
      <c r="H8">
        <v>347</v>
      </c>
      <c r="T8">
        <v>348</v>
      </c>
      <c r="AA8">
        <v>695</v>
      </c>
      <c r="AC8" s="4">
        <f t="shared" si="0"/>
        <v>0</v>
      </c>
      <c r="AD8" s="4">
        <f t="shared" si="1"/>
        <v>0</v>
      </c>
      <c r="AE8" s="4">
        <f t="shared" si="2"/>
        <v>0</v>
      </c>
      <c r="AF8" s="4">
        <f t="shared" si="3"/>
        <v>347</v>
      </c>
      <c r="AG8" s="4">
        <f t="shared" si="4"/>
        <v>347</v>
      </c>
      <c r="AI8" s="4">
        <f t="shared" si="5"/>
        <v>0</v>
      </c>
      <c r="AJ8" s="4">
        <f t="shared" si="6"/>
        <v>0</v>
      </c>
      <c r="AK8" s="4">
        <f t="shared" si="7"/>
        <v>0</v>
      </c>
      <c r="AL8" s="4">
        <f t="shared" si="8"/>
        <v>348</v>
      </c>
      <c r="AM8" s="4">
        <f t="shared" si="9"/>
        <v>348</v>
      </c>
    </row>
    <row r="9" spans="2:39" x14ac:dyDescent="0.35">
      <c r="B9" s="2" t="s">
        <v>4</v>
      </c>
      <c r="C9">
        <v>6</v>
      </c>
      <c r="O9">
        <v>3</v>
      </c>
      <c r="AA9">
        <v>9</v>
      </c>
      <c r="AC9" s="4">
        <f t="shared" si="0"/>
        <v>6</v>
      </c>
      <c r="AD9" s="4">
        <f t="shared" si="1"/>
        <v>0</v>
      </c>
      <c r="AE9" s="4">
        <f t="shared" si="2"/>
        <v>6</v>
      </c>
      <c r="AF9" s="4">
        <f t="shared" si="3"/>
        <v>0</v>
      </c>
      <c r="AG9" s="4">
        <f t="shared" si="4"/>
        <v>6</v>
      </c>
      <c r="AI9" s="4">
        <f t="shared" si="5"/>
        <v>3</v>
      </c>
      <c r="AJ9" s="4">
        <f t="shared" si="6"/>
        <v>0</v>
      </c>
      <c r="AK9" s="4">
        <f t="shared" si="7"/>
        <v>3</v>
      </c>
      <c r="AL9" s="4">
        <f t="shared" si="8"/>
        <v>0</v>
      </c>
      <c r="AM9" s="4">
        <f t="shared" si="9"/>
        <v>3</v>
      </c>
    </row>
    <row r="10" spans="2:39" x14ac:dyDescent="0.35">
      <c r="B10" s="2" t="s">
        <v>5</v>
      </c>
      <c r="C10">
        <v>21</v>
      </c>
      <c r="H10">
        <v>15</v>
      </c>
      <c r="L10">
        <v>6</v>
      </c>
      <c r="O10">
        <v>17</v>
      </c>
      <c r="T10">
        <v>15</v>
      </c>
      <c r="X10">
        <v>8</v>
      </c>
      <c r="AA10">
        <v>82</v>
      </c>
      <c r="AC10" s="4">
        <f t="shared" si="0"/>
        <v>21</v>
      </c>
      <c r="AD10" s="4">
        <f t="shared" si="1"/>
        <v>6</v>
      </c>
      <c r="AE10" s="4">
        <f t="shared" si="2"/>
        <v>27</v>
      </c>
      <c r="AF10" s="4">
        <f t="shared" si="3"/>
        <v>15</v>
      </c>
      <c r="AG10" s="4">
        <f t="shared" si="4"/>
        <v>42</v>
      </c>
      <c r="AI10" s="4">
        <f t="shared" si="5"/>
        <v>17</v>
      </c>
      <c r="AJ10" s="4">
        <f t="shared" si="6"/>
        <v>8</v>
      </c>
      <c r="AK10" s="4">
        <f t="shared" si="7"/>
        <v>25</v>
      </c>
      <c r="AL10" s="4">
        <f t="shared" si="8"/>
        <v>15</v>
      </c>
      <c r="AM10" s="4">
        <f t="shared" si="9"/>
        <v>40</v>
      </c>
    </row>
    <row r="11" spans="2:39" x14ac:dyDescent="0.35">
      <c r="B11" s="2" t="s">
        <v>6</v>
      </c>
      <c r="C11">
        <v>9</v>
      </c>
      <c r="O11">
        <v>9</v>
      </c>
      <c r="AA11">
        <v>18</v>
      </c>
      <c r="AC11" s="4">
        <f t="shared" si="0"/>
        <v>9</v>
      </c>
      <c r="AD11" s="4">
        <f t="shared" si="1"/>
        <v>0</v>
      </c>
      <c r="AE11" s="4">
        <f t="shared" si="2"/>
        <v>9</v>
      </c>
      <c r="AF11" s="4">
        <f t="shared" si="3"/>
        <v>0</v>
      </c>
      <c r="AG11" s="4">
        <f t="shared" si="4"/>
        <v>9</v>
      </c>
      <c r="AI11" s="4">
        <f t="shared" si="5"/>
        <v>9</v>
      </c>
      <c r="AJ11" s="4">
        <f t="shared" si="6"/>
        <v>0</v>
      </c>
      <c r="AK11" s="4">
        <f t="shared" si="7"/>
        <v>9</v>
      </c>
      <c r="AL11" s="4">
        <f t="shared" si="8"/>
        <v>0</v>
      </c>
      <c r="AM11" s="4">
        <f t="shared" si="9"/>
        <v>9</v>
      </c>
    </row>
    <row r="12" spans="2:39" x14ac:dyDescent="0.35">
      <c r="B12" s="2" t="s">
        <v>7</v>
      </c>
      <c r="C12">
        <v>7</v>
      </c>
      <c r="O12">
        <v>5</v>
      </c>
      <c r="AA12">
        <v>12</v>
      </c>
      <c r="AC12" s="4">
        <f t="shared" si="0"/>
        <v>7</v>
      </c>
      <c r="AD12" s="4">
        <f t="shared" si="1"/>
        <v>0</v>
      </c>
      <c r="AE12" s="4">
        <f t="shared" si="2"/>
        <v>7</v>
      </c>
      <c r="AF12" s="4">
        <f t="shared" si="3"/>
        <v>0</v>
      </c>
      <c r="AG12" s="4">
        <f t="shared" si="4"/>
        <v>7</v>
      </c>
      <c r="AI12" s="4">
        <f t="shared" si="5"/>
        <v>5</v>
      </c>
      <c r="AJ12" s="4">
        <f t="shared" si="6"/>
        <v>0</v>
      </c>
      <c r="AK12" s="4">
        <f t="shared" si="7"/>
        <v>5</v>
      </c>
      <c r="AL12" s="4">
        <f t="shared" si="8"/>
        <v>0</v>
      </c>
      <c r="AM12" s="4">
        <f t="shared" si="9"/>
        <v>5</v>
      </c>
    </row>
    <row r="13" spans="2:39" x14ac:dyDescent="0.35">
      <c r="B13" s="2" t="s">
        <v>8</v>
      </c>
      <c r="C13">
        <v>3</v>
      </c>
      <c r="O13">
        <v>4</v>
      </c>
      <c r="AA13">
        <v>7</v>
      </c>
      <c r="AC13" s="4">
        <f t="shared" si="0"/>
        <v>3</v>
      </c>
      <c r="AD13" s="4">
        <f t="shared" si="1"/>
        <v>0</v>
      </c>
      <c r="AE13" s="4">
        <f t="shared" si="2"/>
        <v>3</v>
      </c>
      <c r="AF13" s="4">
        <f t="shared" si="3"/>
        <v>0</v>
      </c>
      <c r="AG13" s="4">
        <f t="shared" si="4"/>
        <v>3</v>
      </c>
      <c r="AI13" s="4">
        <f t="shared" si="5"/>
        <v>4</v>
      </c>
      <c r="AJ13" s="4">
        <f t="shared" si="6"/>
        <v>0</v>
      </c>
      <c r="AK13" s="4">
        <f t="shared" si="7"/>
        <v>4</v>
      </c>
      <c r="AL13" s="4">
        <f t="shared" si="8"/>
        <v>0</v>
      </c>
      <c r="AM13" s="4">
        <f t="shared" si="9"/>
        <v>4</v>
      </c>
    </row>
    <row r="14" spans="2:39" x14ac:dyDescent="0.35">
      <c r="B14" s="2" t="s">
        <v>9</v>
      </c>
      <c r="C14">
        <v>16</v>
      </c>
      <c r="O14">
        <v>22</v>
      </c>
      <c r="AA14">
        <v>38</v>
      </c>
      <c r="AC14" s="4">
        <f t="shared" si="0"/>
        <v>16</v>
      </c>
      <c r="AD14" s="4">
        <f t="shared" si="1"/>
        <v>0</v>
      </c>
      <c r="AE14" s="4">
        <f t="shared" si="2"/>
        <v>16</v>
      </c>
      <c r="AF14" s="4">
        <f t="shared" si="3"/>
        <v>0</v>
      </c>
      <c r="AG14" s="4">
        <f t="shared" si="4"/>
        <v>16</v>
      </c>
      <c r="AI14" s="4">
        <f t="shared" si="5"/>
        <v>22</v>
      </c>
      <c r="AJ14" s="4">
        <f t="shared" si="6"/>
        <v>0</v>
      </c>
      <c r="AK14" s="4">
        <f t="shared" si="7"/>
        <v>22</v>
      </c>
      <c r="AL14" s="4">
        <f t="shared" si="8"/>
        <v>0</v>
      </c>
      <c r="AM14" s="4">
        <f t="shared" si="9"/>
        <v>22</v>
      </c>
    </row>
    <row r="15" spans="2:39" x14ac:dyDescent="0.35">
      <c r="B15" s="2" t="s">
        <v>10</v>
      </c>
      <c r="C15">
        <v>4</v>
      </c>
      <c r="O15">
        <v>1</v>
      </c>
      <c r="AA15">
        <v>5</v>
      </c>
      <c r="AC15" s="4">
        <f t="shared" si="0"/>
        <v>4</v>
      </c>
      <c r="AD15" s="4">
        <f t="shared" si="1"/>
        <v>0</v>
      </c>
      <c r="AE15" s="4">
        <f t="shared" si="2"/>
        <v>4</v>
      </c>
      <c r="AF15" s="4">
        <f t="shared" si="3"/>
        <v>0</v>
      </c>
      <c r="AG15" s="4">
        <f t="shared" si="4"/>
        <v>4</v>
      </c>
      <c r="AI15" s="4">
        <f t="shared" si="5"/>
        <v>1</v>
      </c>
      <c r="AJ15" s="4">
        <f t="shared" si="6"/>
        <v>0</v>
      </c>
      <c r="AK15" s="4">
        <f t="shared" si="7"/>
        <v>1</v>
      </c>
      <c r="AL15" s="4">
        <f t="shared" si="8"/>
        <v>0</v>
      </c>
      <c r="AM15" s="4">
        <f t="shared" si="9"/>
        <v>1</v>
      </c>
    </row>
    <row r="16" spans="2:39" x14ac:dyDescent="0.35">
      <c r="B16" s="2" t="s">
        <v>11</v>
      </c>
      <c r="C16">
        <v>53</v>
      </c>
      <c r="L16">
        <v>23</v>
      </c>
      <c r="O16">
        <v>44</v>
      </c>
      <c r="X16">
        <v>22</v>
      </c>
      <c r="AA16">
        <v>142</v>
      </c>
      <c r="AC16" s="4">
        <f t="shared" si="0"/>
        <v>53</v>
      </c>
      <c r="AD16" s="4">
        <f t="shared" si="1"/>
        <v>23</v>
      </c>
      <c r="AE16" s="4">
        <f t="shared" si="2"/>
        <v>76</v>
      </c>
      <c r="AF16" s="4">
        <f t="shared" si="3"/>
        <v>0</v>
      </c>
      <c r="AG16" s="4">
        <f t="shared" si="4"/>
        <v>76</v>
      </c>
      <c r="AI16" s="4">
        <f t="shared" si="5"/>
        <v>44</v>
      </c>
      <c r="AJ16" s="4">
        <f t="shared" si="6"/>
        <v>22</v>
      </c>
      <c r="AK16" s="4">
        <f t="shared" si="7"/>
        <v>66</v>
      </c>
      <c r="AL16" s="4">
        <f t="shared" si="8"/>
        <v>0</v>
      </c>
      <c r="AM16" s="4">
        <f t="shared" si="9"/>
        <v>66</v>
      </c>
    </row>
    <row r="17" spans="2:39" x14ac:dyDescent="0.35">
      <c r="B17" s="2" t="s">
        <v>12</v>
      </c>
      <c r="C17">
        <v>1004</v>
      </c>
      <c r="E17">
        <v>0</v>
      </c>
      <c r="L17">
        <v>242</v>
      </c>
      <c r="M17">
        <v>0</v>
      </c>
      <c r="O17">
        <v>996</v>
      </c>
      <c r="Q17">
        <v>0</v>
      </c>
      <c r="X17">
        <v>238</v>
      </c>
      <c r="Y17">
        <v>0</v>
      </c>
      <c r="AA17">
        <v>2480</v>
      </c>
      <c r="AC17" s="4">
        <f t="shared" si="0"/>
        <v>1004</v>
      </c>
      <c r="AD17" s="4">
        <f t="shared" si="1"/>
        <v>242</v>
      </c>
      <c r="AE17" s="4">
        <f t="shared" si="2"/>
        <v>1246</v>
      </c>
      <c r="AF17" s="4">
        <f t="shared" si="3"/>
        <v>0</v>
      </c>
      <c r="AG17" s="4">
        <f t="shared" si="4"/>
        <v>1246</v>
      </c>
      <c r="AI17" s="4">
        <f t="shared" si="5"/>
        <v>996</v>
      </c>
      <c r="AJ17" s="4">
        <f t="shared" si="6"/>
        <v>238</v>
      </c>
      <c r="AK17" s="4">
        <f t="shared" si="7"/>
        <v>1234</v>
      </c>
      <c r="AL17" s="4">
        <f t="shared" si="8"/>
        <v>0</v>
      </c>
      <c r="AM17" s="4">
        <f t="shared" si="9"/>
        <v>1234</v>
      </c>
    </row>
    <row r="18" spans="2:39" x14ac:dyDescent="0.35">
      <c r="B18" s="2" t="s">
        <v>13</v>
      </c>
      <c r="C18">
        <v>166</v>
      </c>
      <c r="L18">
        <v>57</v>
      </c>
      <c r="O18">
        <v>176</v>
      </c>
      <c r="X18">
        <v>55</v>
      </c>
      <c r="AA18">
        <v>454</v>
      </c>
      <c r="AC18" s="4">
        <f t="shared" si="0"/>
        <v>166</v>
      </c>
      <c r="AD18" s="4">
        <f t="shared" si="1"/>
        <v>57</v>
      </c>
      <c r="AE18" s="4">
        <f t="shared" si="2"/>
        <v>223</v>
      </c>
      <c r="AF18" s="4">
        <f t="shared" si="3"/>
        <v>0</v>
      </c>
      <c r="AG18" s="4">
        <f t="shared" si="4"/>
        <v>223</v>
      </c>
      <c r="AI18" s="4">
        <f t="shared" si="5"/>
        <v>176</v>
      </c>
      <c r="AJ18" s="4">
        <f t="shared" si="6"/>
        <v>55</v>
      </c>
      <c r="AK18" s="4">
        <f t="shared" si="7"/>
        <v>231</v>
      </c>
      <c r="AL18" s="4">
        <f t="shared" si="8"/>
        <v>0</v>
      </c>
      <c r="AM18" s="4">
        <f t="shared" si="9"/>
        <v>231</v>
      </c>
    </row>
    <row r="19" spans="2:39" x14ac:dyDescent="0.35">
      <c r="B19" s="2" t="s">
        <v>14</v>
      </c>
      <c r="C19">
        <v>64</v>
      </c>
      <c r="L19">
        <v>21</v>
      </c>
      <c r="O19">
        <v>59</v>
      </c>
      <c r="X19">
        <v>19</v>
      </c>
      <c r="AA19">
        <v>163</v>
      </c>
      <c r="AC19" s="4">
        <f t="shared" si="0"/>
        <v>64</v>
      </c>
      <c r="AD19" s="4">
        <f t="shared" si="1"/>
        <v>21</v>
      </c>
      <c r="AE19" s="4">
        <f t="shared" si="2"/>
        <v>85</v>
      </c>
      <c r="AF19" s="4">
        <f t="shared" si="3"/>
        <v>0</v>
      </c>
      <c r="AG19" s="4">
        <f t="shared" si="4"/>
        <v>85</v>
      </c>
      <c r="AI19" s="4">
        <f t="shared" si="5"/>
        <v>59</v>
      </c>
      <c r="AJ19" s="4">
        <f t="shared" si="6"/>
        <v>19</v>
      </c>
      <c r="AK19" s="4">
        <f t="shared" si="7"/>
        <v>78</v>
      </c>
      <c r="AL19" s="4">
        <f t="shared" si="8"/>
        <v>0</v>
      </c>
      <c r="AM19" s="4">
        <f t="shared" si="9"/>
        <v>78</v>
      </c>
    </row>
    <row r="20" spans="2:39" x14ac:dyDescent="0.35">
      <c r="B20" s="2" t="s">
        <v>15</v>
      </c>
      <c r="C20">
        <v>145</v>
      </c>
      <c r="D20">
        <v>8</v>
      </c>
      <c r="L20">
        <v>63</v>
      </c>
      <c r="O20">
        <v>149</v>
      </c>
      <c r="P20">
        <v>10</v>
      </c>
      <c r="X20">
        <v>60</v>
      </c>
      <c r="AA20">
        <v>435</v>
      </c>
      <c r="AC20" s="4">
        <f t="shared" si="0"/>
        <v>153</v>
      </c>
      <c r="AD20" s="4">
        <f t="shared" si="1"/>
        <v>63</v>
      </c>
      <c r="AE20" s="4">
        <f t="shared" si="2"/>
        <v>216</v>
      </c>
      <c r="AF20" s="4">
        <f t="shared" si="3"/>
        <v>0</v>
      </c>
      <c r="AG20" s="4">
        <f t="shared" si="4"/>
        <v>216</v>
      </c>
      <c r="AI20" s="4">
        <f t="shared" si="5"/>
        <v>159</v>
      </c>
      <c r="AJ20" s="4">
        <f t="shared" si="6"/>
        <v>60</v>
      </c>
      <c r="AK20" s="4">
        <f t="shared" si="7"/>
        <v>219</v>
      </c>
      <c r="AL20" s="4">
        <f t="shared" si="8"/>
        <v>0</v>
      </c>
      <c r="AM20" s="4">
        <f t="shared" si="9"/>
        <v>219</v>
      </c>
    </row>
    <row r="21" spans="2:39" x14ac:dyDescent="0.35">
      <c r="B21" s="2" t="s">
        <v>16</v>
      </c>
      <c r="H21">
        <v>118</v>
      </c>
      <c r="T21">
        <v>118</v>
      </c>
      <c r="AA21">
        <v>236</v>
      </c>
      <c r="AC21" s="4">
        <f t="shared" si="0"/>
        <v>0</v>
      </c>
      <c r="AD21" s="4">
        <f t="shared" si="1"/>
        <v>0</v>
      </c>
      <c r="AE21" s="4">
        <f t="shared" si="2"/>
        <v>0</v>
      </c>
      <c r="AF21" s="4">
        <f t="shared" si="3"/>
        <v>118</v>
      </c>
      <c r="AG21" s="4">
        <f t="shared" si="4"/>
        <v>118</v>
      </c>
      <c r="AI21" s="4">
        <f t="shared" si="5"/>
        <v>0</v>
      </c>
      <c r="AJ21" s="4">
        <f t="shared" si="6"/>
        <v>0</v>
      </c>
      <c r="AK21" s="4">
        <f t="shared" si="7"/>
        <v>0</v>
      </c>
      <c r="AL21" s="4">
        <f t="shared" si="8"/>
        <v>118</v>
      </c>
      <c r="AM21" s="4">
        <f t="shared" si="9"/>
        <v>118</v>
      </c>
    </row>
    <row r="22" spans="2:39" x14ac:dyDescent="0.35">
      <c r="B22" s="2" t="s">
        <v>17</v>
      </c>
      <c r="C22">
        <v>351</v>
      </c>
      <c r="L22">
        <v>108</v>
      </c>
      <c r="O22">
        <v>343</v>
      </c>
      <c r="X22">
        <v>95</v>
      </c>
      <c r="AA22">
        <v>897</v>
      </c>
      <c r="AC22" s="4">
        <f t="shared" si="0"/>
        <v>351</v>
      </c>
      <c r="AD22" s="4">
        <f t="shared" si="1"/>
        <v>108</v>
      </c>
      <c r="AE22" s="4">
        <f t="shared" si="2"/>
        <v>459</v>
      </c>
      <c r="AF22" s="4">
        <f t="shared" si="3"/>
        <v>0</v>
      </c>
      <c r="AG22" s="4">
        <f t="shared" si="4"/>
        <v>459</v>
      </c>
      <c r="AI22" s="4">
        <f t="shared" si="5"/>
        <v>343</v>
      </c>
      <c r="AJ22" s="4">
        <f t="shared" si="6"/>
        <v>95</v>
      </c>
      <c r="AK22" s="4">
        <f t="shared" si="7"/>
        <v>438</v>
      </c>
      <c r="AL22" s="4">
        <f t="shared" si="8"/>
        <v>0</v>
      </c>
      <c r="AM22" s="4">
        <f t="shared" si="9"/>
        <v>438</v>
      </c>
    </row>
    <row r="23" spans="2:39" x14ac:dyDescent="0.35">
      <c r="B23" s="2" t="s">
        <v>18</v>
      </c>
      <c r="H23">
        <v>179</v>
      </c>
      <c r="T23">
        <v>184</v>
      </c>
      <c r="AA23">
        <v>363</v>
      </c>
      <c r="AC23" s="4">
        <f t="shared" si="0"/>
        <v>0</v>
      </c>
      <c r="AD23" s="4">
        <f t="shared" si="1"/>
        <v>0</v>
      </c>
      <c r="AE23" s="4">
        <f t="shared" si="2"/>
        <v>0</v>
      </c>
      <c r="AF23" s="4">
        <f t="shared" si="3"/>
        <v>179</v>
      </c>
      <c r="AG23" s="4">
        <f t="shared" si="4"/>
        <v>179</v>
      </c>
      <c r="AI23" s="4">
        <f t="shared" si="5"/>
        <v>0</v>
      </c>
      <c r="AJ23" s="4">
        <f t="shared" si="6"/>
        <v>0</v>
      </c>
      <c r="AK23" s="4">
        <f t="shared" si="7"/>
        <v>0</v>
      </c>
      <c r="AL23" s="4">
        <f t="shared" si="8"/>
        <v>184</v>
      </c>
      <c r="AM23" s="4">
        <f t="shared" si="9"/>
        <v>184</v>
      </c>
    </row>
    <row r="24" spans="2:39" x14ac:dyDescent="0.35">
      <c r="B24" s="2" t="s">
        <v>19</v>
      </c>
      <c r="C24">
        <v>12</v>
      </c>
      <c r="O24">
        <v>8</v>
      </c>
      <c r="AA24">
        <v>20</v>
      </c>
      <c r="AC24" s="4">
        <f t="shared" si="0"/>
        <v>12</v>
      </c>
      <c r="AD24" s="4">
        <f t="shared" si="1"/>
        <v>0</v>
      </c>
      <c r="AE24" s="4">
        <f t="shared" si="2"/>
        <v>12</v>
      </c>
      <c r="AF24" s="4">
        <f t="shared" si="3"/>
        <v>0</v>
      </c>
      <c r="AG24" s="4">
        <f t="shared" si="4"/>
        <v>12</v>
      </c>
      <c r="AI24" s="4">
        <f t="shared" si="5"/>
        <v>8</v>
      </c>
      <c r="AJ24" s="4">
        <f t="shared" si="6"/>
        <v>0</v>
      </c>
      <c r="AK24" s="4">
        <f t="shared" si="7"/>
        <v>8</v>
      </c>
      <c r="AL24" s="4">
        <f t="shared" si="8"/>
        <v>0</v>
      </c>
      <c r="AM24" s="4">
        <f t="shared" si="9"/>
        <v>8</v>
      </c>
    </row>
    <row r="25" spans="2:39" x14ac:dyDescent="0.35">
      <c r="B25" s="2" t="s">
        <v>20</v>
      </c>
      <c r="C25">
        <v>22</v>
      </c>
      <c r="O25">
        <v>20</v>
      </c>
      <c r="AA25">
        <v>42</v>
      </c>
      <c r="AC25" s="4">
        <f t="shared" si="0"/>
        <v>22</v>
      </c>
      <c r="AD25" s="4">
        <f t="shared" si="1"/>
        <v>0</v>
      </c>
      <c r="AE25" s="4">
        <f t="shared" si="2"/>
        <v>22</v>
      </c>
      <c r="AF25" s="4">
        <f t="shared" si="3"/>
        <v>0</v>
      </c>
      <c r="AG25" s="4">
        <f t="shared" si="4"/>
        <v>22</v>
      </c>
      <c r="AI25" s="4">
        <f t="shared" si="5"/>
        <v>20</v>
      </c>
      <c r="AJ25" s="4">
        <f t="shared" si="6"/>
        <v>0</v>
      </c>
      <c r="AK25" s="4">
        <f t="shared" si="7"/>
        <v>20</v>
      </c>
      <c r="AL25" s="4">
        <f t="shared" si="8"/>
        <v>0</v>
      </c>
      <c r="AM25" s="4">
        <f t="shared" si="9"/>
        <v>20</v>
      </c>
    </row>
    <row r="26" spans="2:39" x14ac:dyDescent="0.35">
      <c r="B26" s="2" t="s">
        <v>21</v>
      </c>
      <c r="C26">
        <v>28</v>
      </c>
      <c r="L26">
        <v>12</v>
      </c>
      <c r="O26">
        <v>25</v>
      </c>
      <c r="X26">
        <v>9</v>
      </c>
      <c r="AA26">
        <v>74</v>
      </c>
      <c r="AC26" s="4">
        <f t="shared" si="0"/>
        <v>28</v>
      </c>
      <c r="AD26" s="4">
        <f t="shared" si="1"/>
        <v>12</v>
      </c>
      <c r="AE26" s="4">
        <f t="shared" si="2"/>
        <v>40</v>
      </c>
      <c r="AF26" s="4">
        <f t="shared" si="3"/>
        <v>0</v>
      </c>
      <c r="AG26" s="4">
        <f t="shared" si="4"/>
        <v>40</v>
      </c>
      <c r="AI26" s="4">
        <f t="shared" si="5"/>
        <v>25</v>
      </c>
      <c r="AJ26" s="4">
        <f t="shared" si="6"/>
        <v>9</v>
      </c>
      <c r="AK26" s="4">
        <f t="shared" si="7"/>
        <v>34</v>
      </c>
      <c r="AL26" s="4">
        <f t="shared" si="8"/>
        <v>0</v>
      </c>
      <c r="AM26" s="4">
        <f t="shared" si="9"/>
        <v>34</v>
      </c>
    </row>
    <row r="27" spans="2:39" x14ac:dyDescent="0.35">
      <c r="B27" s="2" t="s">
        <v>22</v>
      </c>
      <c r="H27">
        <v>23</v>
      </c>
      <c r="T27">
        <v>19</v>
      </c>
      <c r="AA27">
        <v>42</v>
      </c>
      <c r="AC27" s="4">
        <f t="shared" si="0"/>
        <v>0</v>
      </c>
      <c r="AD27" s="4">
        <f t="shared" si="1"/>
        <v>0</v>
      </c>
      <c r="AE27" s="4">
        <f t="shared" si="2"/>
        <v>0</v>
      </c>
      <c r="AF27" s="4">
        <f t="shared" si="3"/>
        <v>23</v>
      </c>
      <c r="AG27" s="4">
        <f t="shared" si="4"/>
        <v>23</v>
      </c>
      <c r="AI27" s="4">
        <f t="shared" si="5"/>
        <v>0</v>
      </c>
      <c r="AJ27" s="4">
        <f t="shared" si="6"/>
        <v>0</v>
      </c>
      <c r="AK27" s="4">
        <f t="shared" si="7"/>
        <v>0</v>
      </c>
      <c r="AL27" s="4">
        <f t="shared" si="8"/>
        <v>19</v>
      </c>
      <c r="AM27" s="4">
        <f t="shared" si="9"/>
        <v>19</v>
      </c>
    </row>
    <row r="28" spans="2:39" x14ac:dyDescent="0.35">
      <c r="B28" s="2" t="s">
        <v>23</v>
      </c>
      <c r="C28">
        <v>11</v>
      </c>
      <c r="O28">
        <v>9</v>
      </c>
      <c r="AA28">
        <v>20</v>
      </c>
      <c r="AC28" s="4">
        <f t="shared" si="0"/>
        <v>11</v>
      </c>
      <c r="AD28" s="4">
        <f t="shared" si="1"/>
        <v>0</v>
      </c>
      <c r="AE28" s="4">
        <f t="shared" si="2"/>
        <v>11</v>
      </c>
      <c r="AF28" s="4">
        <f t="shared" si="3"/>
        <v>0</v>
      </c>
      <c r="AG28" s="4">
        <f t="shared" si="4"/>
        <v>11</v>
      </c>
      <c r="AI28" s="4">
        <f t="shared" si="5"/>
        <v>9</v>
      </c>
      <c r="AJ28" s="4">
        <f t="shared" si="6"/>
        <v>0</v>
      </c>
      <c r="AK28" s="4">
        <f t="shared" si="7"/>
        <v>9</v>
      </c>
      <c r="AL28" s="4">
        <f t="shared" si="8"/>
        <v>0</v>
      </c>
      <c r="AM28" s="4">
        <f t="shared" si="9"/>
        <v>9</v>
      </c>
    </row>
    <row r="29" spans="2:39" x14ac:dyDescent="0.35">
      <c r="B29" s="2" t="s">
        <v>24</v>
      </c>
      <c r="C29">
        <v>438</v>
      </c>
      <c r="H29">
        <v>200</v>
      </c>
      <c r="L29">
        <v>117</v>
      </c>
      <c r="O29">
        <v>444</v>
      </c>
      <c r="T29">
        <v>210</v>
      </c>
      <c r="X29">
        <v>101</v>
      </c>
      <c r="AA29">
        <v>1510</v>
      </c>
      <c r="AC29" s="4">
        <f t="shared" si="0"/>
        <v>438</v>
      </c>
      <c r="AD29" s="4">
        <f t="shared" si="1"/>
        <v>117</v>
      </c>
      <c r="AE29" s="4">
        <f t="shared" si="2"/>
        <v>555</v>
      </c>
      <c r="AF29" s="4">
        <f t="shared" si="3"/>
        <v>200</v>
      </c>
      <c r="AG29" s="4">
        <f t="shared" si="4"/>
        <v>755</v>
      </c>
      <c r="AI29" s="4">
        <f t="shared" si="5"/>
        <v>444</v>
      </c>
      <c r="AJ29" s="4">
        <f t="shared" si="6"/>
        <v>101</v>
      </c>
      <c r="AK29" s="4">
        <f t="shared" si="7"/>
        <v>545</v>
      </c>
      <c r="AL29" s="4">
        <f t="shared" si="8"/>
        <v>210</v>
      </c>
      <c r="AM29" s="4">
        <f t="shared" si="9"/>
        <v>755</v>
      </c>
    </row>
    <row r="30" spans="2:39" x14ac:dyDescent="0.35">
      <c r="B30" s="2" t="s">
        <v>25</v>
      </c>
      <c r="C30">
        <v>242</v>
      </c>
      <c r="L30">
        <v>75</v>
      </c>
      <c r="O30">
        <v>251</v>
      </c>
      <c r="X30">
        <v>75</v>
      </c>
      <c r="AA30">
        <v>643</v>
      </c>
      <c r="AC30" s="4">
        <f t="shared" si="0"/>
        <v>242</v>
      </c>
      <c r="AD30" s="4">
        <f t="shared" si="1"/>
        <v>75</v>
      </c>
      <c r="AE30" s="4">
        <f t="shared" si="2"/>
        <v>317</v>
      </c>
      <c r="AF30" s="4">
        <f t="shared" si="3"/>
        <v>0</v>
      </c>
      <c r="AG30" s="4">
        <f t="shared" si="4"/>
        <v>317</v>
      </c>
      <c r="AI30" s="4">
        <f t="shared" si="5"/>
        <v>251</v>
      </c>
      <c r="AJ30" s="4">
        <f t="shared" si="6"/>
        <v>75</v>
      </c>
      <c r="AK30" s="4">
        <f t="shared" si="7"/>
        <v>326</v>
      </c>
      <c r="AL30" s="4">
        <f t="shared" si="8"/>
        <v>0</v>
      </c>
      <c r="AM30" s="4">
        <f t="shared" si="9"/>
        <v>326</v>
      </c>
    </row>
    <row r="31" spans="2:39" x14ac:dyDescent="0.35">
      <c r="B31" s="2" t="s">
        <v>26</v>
      </c>
      <c r="H31">
        <v>182</v>
      </c>
      <c r="T31">
        <v>183</v>
      </c>
      <c r="AA31">
        <v>365</v>
      </c>
      <c r="AC31" s="4">
        <f t="shared" si="0"/>
        <v>0</v>
      </c>
      <c r="AD31" s="4">
        <f t="shared" si="1"/>
        <v>0</v>
      </c>
      <c r="AE31" s="4">
        <f t="shared" si="2"/>
        <v>0</v>
      </c>
      <c r="AF31" s="4">
        <f t="shared" si="3"/>
        <v>182</v>
      </c>
      <c r="AG31" s="4">
        <f t="shared" si="4"/>
        <v>182</v>
      </c>
      <c r="AI31" s="4">
        <f t="shared" si="5"/>
        <v>0</v>
      </c>
      <c r="AJ31" s="4">
        <f t="shared" si="6"/>
        <v>0</v>
      </c>
      <c r="AK31" s="4">
        <f t="shared" si="7"/>
        <v>0</v>
      </c>
      <c r="AL31" s="4">
        <f t="shared" si="8"/>
        <v>183</v>
      </c>
      <c r="AM31" s="4">
        <f t="shared" si="9"/>
        <v>183</v>
      </c>
    </row>
    <row r="32" spans="2:39" x14ac:dyDescent="0.35">
      <c r="B32" s="2" t="s">
        <v>27</v>
      </c>
      <c r="C32">
        <v>112</v>
      </c>
      <c r="H32">
        <v>59</v>
      </c>
      <c r="L32">
        <v>33</v>
      </c>
      <c r="O32">
        <v>113</v>
      </c>
      <c r="T32">
        <v>50</v>
      </c>
      <c r="X32">
        <v>36</v>
      </c>
      <c r="AA32">
        <v>403</v>
      </c>
      <c r="AC32" s="4">
        <f t="shared" si="0"/>
        <v>112</v>
      </c>
      <c r="AD32" s="4">
        <f t="shared" si="1"/>
        <v>33</v>
      </c>
      <c r="AE32" s="4">
        <f t="shared" si="2"/>
        <v>145</v>
      </c>
      <c r="AF32" s="4">
        <f t="shared" si="3"/>
        <v>59</v>
      </c>
      <c r="AG32" s="4">
        <f t="shared" si="4"/>
        <v>204</v>
      </c>
      <c r="AI32" s="4">
        <f t="shared" si="5"/>
        <v>113</v>
      </c>
      <c r="AJ32" s="4">
        <f t="shared" si="6"/>
        <v>36</v>
      </c>
      <c r="AK32" s="4">
        <f t="shared" si="7"/>
        <v>149</v>
      </c>
      <c r="AL32" s="4">
        <f t="shared" si="8"/>
        <v>50</v>
      </c>
      <c r="AM32" s="4">
        <f t="shared" si="9"/>
        <v>199</v>
      </c>
    </row>
    <row r="33" spans="2:39" x14ac:dyDescent="0.35">
      <c r="B33" s="2" t="s">
        <v>28</v>
      </c>
      <c r="C33">
        <v>210</v>
      </c>
      <c r="L33">
        <v>70</v>
      </c>
      <c r="O33">
        <v>215</v>
      </c>
      <c r="X33">
        <v>63</v>
      </c>
      <c r="AA33">
        <v>558</v>
      </c>
      <c r="AC33" s="4">
        <f t="shared" si="0"/>
        <v>210</v>
      </c>
      <c r="AD33" s="4">
        <f t="shared" si="1"/>
        <v>70</v>
      </c>
      <c r="AE33" s="4">
        <f t="shared" si="2"/>
        <v>280</v>
      </c>
      <c r="AF33" s="4">
        <f t="shared" si="3"/>
        <v>0</v>
      </c>
      <c r="AG33" s="4">
        <f t="shared" si="4"/>
        <v>280</v>
      </c>
      <c r="AI33" s="4">
        <f t="shared" si="5"/>
        <v>215</v>
      </c>
      <c r="AJ33" s="4">
        <f t="shared" si="6"/>
        <v>63</v>
      </c>
      <c r="AK33" s="4">
        <f t="shared" si="7"/>
        <v>278</v>
      </c>
      <c r="AL33" s="4">
        <f t="shared" si="8"/>
        <v>0</v>
      </c>
      <c r="AM33" s="4">
        <f t="shared" si="9"/>
        <v>278</v>
      </c>
    </row>
    <row r="34" spans="2:39" x14ac:dyDescent="0.35">
      <c r="B34" s="2" t="s">
        <v>29</v>
      </c>
      <c r="H34">
        <v>133</v>
      </c>
      <c r="T34">
        <v>126</v>
      </c>
      <c r="AA34">
        <v>259</v>
      </c>
      <c r="AC34" s="4">
        <f t="shared" si="0"/>
        <v>0</v>
      </c>
      <c r="AD34" s="4">
        <f t="shared" si="1"/>
        <v>0</v>
      </c>
      <c r="AE34" s="4">
        <f t="shared" si="2"/>
        <v>0</v>
      </c>
      <c r="AF34" s="4">
        <f t="shared" si="3"/>
        <v>133</v>
      </c>
      <c r="AG34" s="4">
        <f t="shared" si="4"/>
        <v>133</v>
      </c>
      <c r="AI34" s="4">
        <f t="shared" si="5"/>
        <v>0</v>
      </c>
      <c r="AJ34" s="4">
        <f t="shared" si="6"/>
        <v>0</v>
      </c>
      <c r="AK34" s="4">
        <f t="shared" si="7"/>
        <v>0</v>
      </c>
      <c r="AL34" s="4">
        <f t="shared" si="8"/>
        <v>126</v>
      </c>
      <c r="AM34" s="4">
        <f t="shared" si="9"/>
        <v>126</v>
      </c>
    </row>
    <row r="35" spans="2:39" x14ac:dyDescent="0.35">
      <c r="B35" s="2" t="s">
        <v>30</v>
      </c>
      <c r="C35">
        <v>42</v>
      </c>
      <c r="H35">
        <v>40</v>
      </c>
      <c r="L35">
        <v>20</v>
      </c>
      <c r="O35">
        <v>29</v>
      </c>
      <c r="T35">
        <v>29</v>
      </c>
      <c r="X35">
        <v>9</v>
      </c>
      <c r="AA35">
        <v>169</v>
      </c>
      <c r="AC35" s="4">
        <f t="shared" si="0"/>
        <v>42</v>
      </c>
      <c r="AD35" s="4">
        <f t="shared" si="1"/>
        <v>20</v>
      </c>
      <c r="AE35" s="4">
        <f t="shared" si="2"/>
        <v>62</v>
      </c>
      <c r="AF35" s="4">
        <f t="shared" si="3"/>
        <v>40</v>
      </c>
      <c r="AG35" s="4">
        <f t="shared" si="4"/>
        <v>102</v>
      </c>
      <c r="AI35" s="4">
        <f t="shared" si="5"/>
        <v>29</v>
      </c>
      <c r="AJ35" s="4">
        <f t="shared" si="6"/>
        <v>9</v>
      </c>
      <c r="AK35" s="4">
        <f t="shared" si="7"/>
        <v>38</v>
      </c>
      <c r="AL35" s="4">
        <f t="shared" si="8"/>
        <v>29</v>
      </c>
      <c r="AM35" s="4">
        <f t="shared" si="9"/>
        <v>67</v>
      </c>
    </row>
    <row r="36" spans="2:39" x14ac:dyDescent="0.35">
      <c r="B36" s="2" t="s">
        <v>31</v>
      </c>
      <c r="C36">
        <v>38</v>
      </c>
      <c r="H36">
        <v>21</v>
      </c>
      <c r="L36">
        <v>11</v>
      </c>
      <c r="O36">
        <v>29</v>
      </c>
      <c r="T36">
        <v>21</v>
      </c>
      <c r="X36">
        <v>12</v>
      </c>
      <c r="AA36">
        <v>132</v>
      </c>
      <c r="AC36" s="4">
        <f t="shared" si="0"/>
        <v>38</v>
      </c>
      <c r="AD36" s="4">
        <f t="shared" si="1"/>
        <v>11</v>
      </c>
      <c r="AE36" s="4">
        <f t="shared" si="2"/>
        <v>49</v>
      </c>
      <c r="AF36" s="4">
        <f t="shared" si="3"/>
        <v>21</v>
      </c>
      <c r="AG36" s="4">
        <f t="shared" si="4"/>
        <v>70</v>
      </c>
      <c r="AI36" s="4">
        <f t="shared" si="5"/>
        <v>29</v>
      </c>
      <c r="AJ36" s="4">
        <f t="shared" si="6"/>
        <v>12</v>
      </c>
      <c r="AK36" s="4">
        <f t="shared" si="7"/>
        <v>41</v>
      </c>
      <c r="AL36" s="4">
        <f t="shared" si="8"/>
        <v>21</v>
      </c>
      <c r="AM36" s="4">
        <f t="shared" si="9"/>
        <v>62</v>
      </c>
    </row>
    <row r="37" spans="2:39" x14ac:dyDescent="0.35">
      <c r="B37" s="2" t="s">
        <v>32</v>
      </c>
      <c r="C37">
        <v>31</v>
      </c>
      <c r="H37">
        <v>17</v>
      </c>
      <c r="L37">
        <v>7</v>
      </c>
      <c r="O37">
        <v>29</v>
      </c>
      <c r="T37">
        <v>20</v>
      </c>
      <c r="X37">
        <v>8</v>
      </c>
      <c r="AA37">
        <v>112</v>
      </c>
      <c r="AC37" s="4">
        <f t="shared" si="0"/>
        <v>31</v>
      </c>
      <c r="AD37" s="4">
        <f t="shared" si="1"/>
        <v>7</v>
      </c>
      <c r="AE37" s="4">
        <f t="shared" si="2"/>
        <v>38</v>
      </c>
      <c r="AF37" s="4">
        <f t="shared" si="3"/>
        <v>17</v>
      </c>
      <c r="AG37" s="4">
        <f t="shared" si="4"/>
        <v>55</v>
      </c>
      <c r="AI37" s="4">
        <f t="shared" si="5"/>
        <v>29</v>
      </c>
      <c r="AJ37" s="4">
        <f t="shared" si="6"/>
        <v>8</v>
      </c>
      <c r="AK37" s="4">
        <f t="shared" si="7"/>
        <v>37</v>
      </c>
      <c r="AL37" s="4">
        <f t="shared" si="8"/>
        <v>20</v>
      </c>
      <c r="AM37" s="4">
        <f t="shared" si="9"/>
        <v>57</v>
      </c>
    </row>
    <row r="38" spans="2:39" x14ac:dyDescent="0.35">
      <c r="B38" s="2" t="s">
        <v>33</v>
      </c>
      <c r="C38">
        <v>5</v>
      </c>
      <c r="D38">
        <v>4</v>
      </c>
      <c r="O38">
        <v>5</v>
      </c>
      <c r="P38">
        <v>4</v>
      </c>
      <c r="AA38">
        <v>18</v>
      </c>
      <c r="AC38" s="4">
        <f t="shared" si="0"/>
        <v>9</v>
      </c>
      <c r="AD38" s="4">
        <f t="shared" si="1"/>
        <v>0</v>
      </c>
      <c r="AE38" s="4">
        <f t="shared" si="2"/>
        <v>9</v>
      </c>
      <c r="AF38" s="4">
        <f t="shared" si="3"/>
        <v>0</v>
      </c>
      <c r="AG38" s="4">
        <f t="shared" si="4"/>
        <v>9</v>
      </c>
      <c r="AI38" s="4">
        <f t="shared" si="5"/>
        <v>9</v>
      </c>
      <c r="AJ38" s="4">
        <f t="shared" si="6"/>
        <v>0</v>
      </c>
      <c r="AK38" s="4">
        <f t="shared" si="7"/>
        <v>9</v>
      </c>
      <c r="AL38" s="4">
        <f t="shared" si="8"/>
        <v>0</v>
      </c>
      <c r="AM38" s="4">
        <f t="shared" si="9"/>
        <v>9</v>
      </c>
    </row>
    <row r="39" spans="2:39" x14ac:dyDescent="0.35">
      <c r="B39" s="2" t="s">
        <v>34</v>
      </c>
      <c r="C39">
        <v>67</v>
      </c>
      <c r="L39">
        <v>26</v>
      </c>
      <c r="O39">
        <v>81</v>
      </c>
      <c r="X39">
        <v>26</v>
      </c>
      <c r="AA39">
        <v>200</v>
      </c>
      <c r="AC39" s="4">
        <f t="shared" si="0"/>
        <v>67</v>
      </c>
      <c r="AD39" s="4">
        <f t="shared" si="1"/>
        <v>26</v>
      </c>
      <c r="AE39" s="4">
        <f t="shared" si="2"/>
        <v>93</v>
      </c>
      <c r="AF39" s="4">
        <f t="shared" si="3"/>
        <v>0</v>
      </c>
      <c r="AG39" s="4">
        <f t="shared" si="4"/>
        <v>93</v>
      </c>
      <c r="AI39" s="4">
        <f t="shared" si="5"/>
        <v>81</v>
      </c>
      <c r="AJ39" s="4">
        <f t="shared" si="6"/>
        <v>26</v>
      </c>
      <c r="AK39" s="4">
        <f t="shared" si="7"/>
        <v>107</v>
      </c>
      <c r="AL39" s="4">
        <f t="shared" si="8"/>
        <v>0</v>
      </c>
      <c r="AM39" s="4">
        <f t="shared" si="9"/>
        <v>107</v>
      </c>
    </row>
    <row r="40" spans="2:39" x14ac:dyDescent="0.35">
      <c r="B40" s="2" t="s">
        <v>35</v>
      </c>
      <c r="C40">
        <v>9</v>
      </c>
      <c r="O40">
        <v>5</v>
      </c>
      <c r="AA40">
        <v>14</v>
      </c>
      <c r="AC40" s="4">
        <f t="shared" si="0"/>
        <v>9</v>
      </c>
      <c r="AD40" s="4">
        <f t="shared" si="1"/>
        <v>0</v>
      </c>
      <c r="AE40" s="4">
        <f t="shared" si="2"/>
        <v>9</v>
      </c>
      <c r="AF40" s="4">
        <f t="shared" si="3"/>
        <v>0</v>
      </c>
      <c r="AG40" s="4">
        <f t="shared" si="4"/>
        <v>9</v>
      </c>
      <c r="AI40" s="4">
        <f t="shared" si="5"/>
        <v>5</v>
      </c>
      <c r="AJ40" s="4">
        <f t="shared" si="6"/>
        <v>0</v>
      </c>
      <c r="AK40" s="4">
        <f t="shared" si="7"/>
        <v>5</v>
      </c>
      <c r="AL40" s="4">
        <f t="shared" si="8"/>
        <v>0</v>
      </c>
      <c r="AM40" s="4">
        <f t="shared" si="9"/>
        <v>5</v>
      </c>
    </row>
    <row r="41" spans="2:39" x14ac:dyDescent="0.35">
      <c r="B41" s="2" t="s">
        <v>36</v>
      </c>
      <c r="H41">
        <v>38</v>
      </c>
      <c r="T41">
        <v>37</v>
      </c>
      <c r="AA41">
        <v>75</v>
      </c>
      <c r="AC41" s="4">
        <f t="shared" si="0"/>
        <v>0</v>
      </c>
      <c r="AD41" s="4">
        <f t="shared" si="1"/>
        <v>0</v>
      </c>
      <c r="AE41" s="4">
        <f t="shared" si="2"/>
        <v>0</v>
      </c>
      <c r="AF41" s="4">
        <f t="shared" si="3"/>
        <v>38</v>
      </c>
      <c r="AG41" s="4">
        <f t="shared" si="4"/>
        <v>38</v>
      </c>
      <c r="AI41" s="4">
        <f t="shared" si="5"/>
        <v>0</v>
      </c>
      <c r="AJ41" s="4">
        <f t="shared" si="6"/>
        <v>0</v>
      </c>
      <c r="AK41" s="4">
        <f t="shared" si="7"/>
        <v>0</v>
      </c>
      <c r="AL41" s="4">
        <f t="shared" si="8"/>
        <v>37</v>
      </c>
      <c r="AM41" s="4">
        <f t="shared" si="9"/>
        <v>37</v>
      </c>
    </row>
    <row r="42" spans="2:39" x14ac:dyDescent="0.35">
      <c r="B42" s="2" t="s">
        <v>37</v>
      </c>
      <c r="C42">
        <v>5249</v>
      </c>
      <c r="D42">
        <v>316</v>
      </c>
      <c r="L42">
        <v>1567</v>
      </c>
      <c r="O42">
        <v>5148</v>
      </c>
      <c r="P42">
        <v>325</v>
      </c>
      <c r="X42">
        <v>1551</v>
      </c>
      <c r="AA42">
        <v>14156</v>
      </c>
      <c r="AC42" s="4">
        <f t="shared" si="0"/>
        <v>5565</v>
      </c>
      <c r="AD42" s="4">
        <f t="shared" si="1"/>
        <v>1567</v>
      </c>
      <c r="AE42" s="4">
        <f t="shared" si="2"/>
        <v>7132</v>
      </c>
      <c r="AF42" s="4">
        <f t="shared" si="3"/>
        <v>0</v>
      </c>
      <c r="AG42" s="4">
        <f t="shared" si="4"/>
        <v>7132</v>
      </c>
      <c r="AI42" s="4">
        <f t="shared" si="5"/>
        <v>5473</v>
      </c>
      <c r="AJ42" s="4">
        <f t="shared" si="6"/>
        <v>1551</v>
      </c>
      <c r="AK42" s="4">
        <f t="shared" si="7"/>
        <v>7024</v>
      </c>
      <c r="AL42" s="4">
        <f t="shared" si="8"/>
        <v>0</v>
      </c>
      <c r="AM42" s="4">
        <f t="shared" si="9"/>
        <v>7024</v>
      </c>
    </row>
    <row r="43" spans="2:39" x14ac:dyDescent="0.35">
      <c r="B43" s="2" t="s">
        <v>38</v>
      </c>
      <c r="H43">
        <v>3004</v>
      </c>
      <c r="T43">
        <v>2936</v>
      </c>
      <c r="AA43">
        <v>5940</v>
      </c>
      <c r="AC43" s="4">
        <f t="shared" si="0"/>
        <v>0</v>
      </c>
      <c r="AD43" s="4">
        <f t="shared" si="1"/>
        <v>0</v>
      </c>
      <c r="AE43" s="4">
        <f t="shared" si="2"/>
        <v>0</v>
      </c>
      <c r="AF43" s="4">
        <f t="shared" si="3"/>
        <v>3004</v>
      </c>
      <c r="AG43" s="4">
        <f t="shared" si="4"/>
        <v>3004</v>
      </c>
      <c r="AI43" s="4">
        <f t="shared" si="5"/>
        <v>0</v>
      </c>
      <c r="AJ43" s="4">
        <f t="shared" si="6"/>
        <v>0</v>
      </c>
      <c r="AK43" s="4">
        <f t="shared" si="7"/>
        <v>0</v>
      </c>
      <c r="AL43" s="4">
        <f t="shared" si="8"/>
        <v>2936</v>
      </c>
      <c r="AM43" s="4">
        <f t="shared" si="9"/>
        <v>2936</v>
      </c>
    </row>
    <row r="44" spans="2:39" x14ac:dyDescent="0.35">
      <c r="B44" s="2" t="s">
        <v>39</v>
      </c>
      <c r="C44">
        <v>179</v>
      </c>
      <c r="L44">
        <v>48</v>
      </c>
      <c r="O44">
        <v>181</v>
      </c>
      <c r="X44">
        <v>58</v>
      </c>
      <c r="AA44">
        <v>466</v>
      </c>
      <c r="AC44" s="4">
        <f t="shared" si="0"/>
        <v>179</v>
      </c>
      <c r="AD44" s="4">
        <f t="shared" si="1"/>
        <v>48</v>
      </c>
      <c r="AE44" s="4">
        <f t="shared" si="2"/>
        <v>227</v>
      </c>
      <c r="AF44" s="4">
        <f t="shared" si="3"/>
        <v>0</v>
      </c>
      <c r="AG44" s="4">
        <f t="shared" si="4"/>
        <v>227</v>
      </c>
      <c r="AI44" s="4">
        <f t="shared" si="5"/>
        <v>181</v>
      </c>
      <c r="AJ44" s="4">
        <f t="shared" si="6"/>
        <v>58</v>
      </c>
      <c r="AK44" s="4">
        <f t="shared" si="7"/>
        <v>239</v>
      </c>
      <c r="AL44" s="4">
        <f t="shared" si="8"/>
        <v>0</v>
      </c>
      <c r="AM44" s="4">
        <f t="shared" si="9"/>
        <v>239</v>
      </c>
    </row>
    <row r="45" spans="2:39" x14ac:dyDescent="0.35">
      <c r="B45" s="2" t="s">
        <v>40</v>
      </c>
      <c r="H45">
        <v>112</v>
      </c>
      <c r="T45">
        <v>103</v>
      </c>
      <c r="AA45">
        <v>215</v>
      </c>
      <c r="AC45" s="4">
        <f t="shared" si="0"/>
        <v>0</v>
      </c>
      <c r="AD45" s="4">
        <f t="shared" si="1"/>
        <v>0</v>
      </c>
      <c r="AE45" s="4">
        <f t="shared" si="2"/>
        <v>0</v>
      </c>
      <c r="AF45" s="4">
        <f t="shared" si="3"/>
        <v>112</v>
      </c>
      <c r="AG45" s="4">
        <f t="shared" si="4"/>
        <v>112</v>
      </c>
      <c r="AI45" s="4">
        <f t="shared" si="5"/>
        <v>0</v>
      </c>
      <c r="AJ45" s="4">
        <f t="shared" si="6"/>
        <v>0</v>
      </c>
      <c r="AK45" s="4">
        <f t="shared" si="7"/>
        <v>0</v>
      </c>
      <c r="AL45" s="4">
        <f t="shared" si="8"/>
        <v>103</v>
      </c>
      <c r="AM45" s="4">
        <f t="shared" si="9"/>
        <v>103</v>
      </c>
    </row>
    <row r="46" spans="2:39" x14ac:dyDescent="0.35">
      <c r="B46" s="2" t="s">
        <v>41</v>
      </c>
      <c r="C46">
        <v>193</v>
      </c>
      <c r="L46">
        <v>50</v>
      </c>
      <c r="O46">
        <v>199</v>
      </c>
      <c r="X46">
        <v>45</v>
      </c>
      <c r="AA46">
        <v>487</v>
      </c>
      <c r="AC46" s="4">
        <f t="shared" si="0"/>
        <v>193</v>
      </c>
      <c r="AD46" s="4">
        <f t="shared" si="1"/>
        <v>50</v>
      </c>
      <c r="AE46" s="4">
        <f t="shared" si="2"/>
        <v>243</v>
      </c>
      <c r="AF46" s="4">
        <f t="shared" si="3"/>
        <v>0</v>
      </c>
      <c r="AG46" s="4">
        <f t="shared" si="4"/>
        <v>243</v>
      </c>
      <c r="AI46" s="4">
        <f t="shared" si="5"/>
        <v>199</v>
      </c>
      <c r="AJ46" s="4">
        <f t="shared" si="6"/>
        <v>45</v>
      </c>
      <c r="AK46" s="4">
        <f t="shared" si="7"/>
        <v>244</v>
      </c>
      <c r="AL46" s="4">
        <f t="shared" si="8"/>
        <v>0</v>
      </c>
      <c r="AM46" s="4">
        <f t="shared" si="9"/>
        <v>244</v>
      </c>
    </row>
    <row r="47" spans="2:39" x14ac:dyDescent="0.35">
      <c r="B47" s="2" t="s">
        <v>42</v>
      </c>
      <c r="H47">
        <v>76</v>
      </c>
      <c r="T47">
        <v>77</v>
      </c>
      <c r="AA47">
        <v>153</v>
      </c>
      <c r="AC47" s="4">
        <f t="shared" si="0"/>
        <v>0</v>
      </c>
      <c r="AD47" s="4">
        <f t="shared" si="1"/>
        <v>0</v>
      </c>
      <c r="AE47" s="4">
        <f t="shared" si="2"/>
        <v>0</v>
      </c>
      <c r="AF47" s="4">
        <f t="shared" si="3"/>
        <v>76</v>
      </c>
      <c r="AG47" s="4">
        <f t="shared" si="4"/>
        <v>76</v>
      </c>
      <c r="AI47" s="4">
        <f t="shared" si="5"/>
        <v>0</v>
      </c>
      <c r="AJ47" s="4">
        <f t="shared" si="6"/>
        <v>0</v>
      </c>
      <c r="AK47" s="4">
        <f t="shared" si="7"/>
        <v>0</v>
      </c>
      <c r="AL47" s="4">
        <f t="shared" si="8"/>
        <v>77</v>
      </c>
      <c r="AM47" s="4">
        <f t="shared" si="9"/>
        <v>77</v>
      </c>
    </row>
    <row r="48" spans="2:39" x14ac:dyDescent="0.35">
      <c r="B48" s="2" t="s">
        <v>43</v>
      </c>
      <c r="C48">
        <v>197</v>
      </c>
      <c r="L48">
        <v>58</v>
      </c>
      <c r="O48">
        <v>187</v>
      </c>
      <c r="X48">
        <v>53</v>
      </c>
      <c r="AA48">
        <v>495</v>
      </c>
      <c r="AC48" s="4">
        <f t="shared" si="0"/>
        <v>197</v>
      </c>
      <c r="AD48" s="4">
        <f t="shared" si="1"/>
        <v>58</v>
      </c>
      <c r="AE48" s="4">
        <f t="shared" si="2"/>
        <v>255</v>
      </c>
      <c r="AF48" s="4">
        <f t="shared" si="3"/>
        <v>0</v>
      </c>
      <c r="AG48" s="4">
        <f t="shared" si="4"/>
        <v>255</v>
      </c>
      <c r="AI48" s="4">
        <f t="shared" si="5"/>
        <v>187</v>
      </c>
      <c r="AJ48" s="4">
        <f t="shared" si="6"/>
        <v>53</v>
      </c>
      <c r="AK48" s="4">
        <f t="shared" si="7"/>
        <v>240</v>
      </c>
      <c r="AL48" s="4">
        <f t="shared" si="8"/>
        <v>0</v>
      </c>
      <c r="AM48" s="4">
        <f t="shared" si="9"/>
        <v>240</v>
      </c>
    </row>
    <row r="49" spans="2:39" x14ac:dyDescent="0.35">
      <c r="B49" s="2" t="s">
        <v>44</v>
      </c>
      <c r="H49">
        <v>95</v>
      </c>
      <c r="T49">
        <v>103</v>
      </c>
      <c r="AA49">
        <v>198</v>
      </c>
      <c r="AC49" s="4">
        <f t="shared" si="0"/>
        <v>0</v>
      </c>
      <c r="AD49" s="4">
        <f t="shared" si="1"/>
        <v>0</v>
      </c>
      <c r="AE49" s="4">
        <f t="shared" si="2"/>
        <v>0</v>
      </c>
      <c r="AF49" s="4">
        <f t="shared" si="3"/>
        <v>95</v>
      </c>
      <c r="AG49" s="4">
        <f t="shared" si="4"/>
        <v>95</v>
      </c>
      <c r="AI49" s="4">
        <f t="shared" si="5"/>
        <v>0</v>
      </c>
      <c r="AJ49" s="4">
        <f t="shared" si="6"/>
        <v>0</v>
      </c>
      <c r="AK49" s="4">
        <f t="shared" si="7"/>
        <v>0</v>
      </c>
      <c r="AL49" s="4">
        <f t="shared" si="8"/>
        <v>103</v>
      </c>
      <c r="AM49" s="4">
        <f t="shared" si="9"/>
        <v>103</v>
      </c>
    </row>
    <row r="50" spans="2:39" x14ac:dyDescent="0.35">
      <c r="B50" s="2" t="s">
        <v>45</v>
      </c>
      <c r="H50">
        <v>94</v>
      </c>
      <c r="T50">
        <v>88</v>
      </c>
      <c r="AA50">
        <v>182</v>
      </c>
      <c r="AC50" s="4">
        <f t="shared" si="0"/>
        <v>0</v>
      </c>
      <c r="AD50" s="4">
        <f t="shared" si="1"/>
        <v>0</v>
      </c>
      <c r="AE50" s="4">
        <f t="shared" si="2"/>
        <v>0</v>
      </c>
      <c r="AF50" s="4">
        <f t="shared" si="3"/>
        <v>94</v>
      </c>
      <c r="AG50" s="4">
        <f t="shared" si="4"/>
        <v>94</v>
      </c>
      <c r="AI50" s="4">
        <f t="shared" si="5"/>
        <v>0</v>
      </c>
      <c r="AJ50" s="4">
        <f t="shared" si="6"/>
        <v>0</v>
      </c>
      <c r="AK50" s="4">
        <f t="shared" si="7"/>
        <v>0</v>
      </c>
      <c r="AL50" s="4">
        <f t="shared" si="8"/>
        <v>88</v>
      </c>
      <c r="AM50" s="4">
        <f t="shared" si="9"/>
        <v>88</v>
      </c>
    </row>
    <row r="51" spans="2:39" x14ac:dyDescent="0.35">
      <c r="B51" s="2" t="s">
        <v>46</v>
      </c>
      <c r="C51">
        <v>118</v>
      </c>
      <c r="L51">
        <v>21</v>
      </c>
      <c r="O51">
        <v>103</v>
      </c>
      <c r="X51">
        <v>25</v>
      </c>
      <c r="AA51">
        <v>267</v>
      </c>
      <c r="AC51" s="4">
        <f t="shared" si="0"/>
        <v>118</v>
      </c>
      <c r="AD51" s="4">
        <f t="shared" si="1"/>
        <v>21</v>
      </c>
      <c r="AE51" s="4">
        <f t="shared" si="2"/>
        <v>139</v>
      </c>
      <c r="AF51" s="4">
        <f t="shared" si="3"/>
        <v>0</v>
      </c>
      <c r="AG51" s="4">
        <f t="shared" si="4"/>
        <v>139</v>
      </c>
      <c r="AI51" s="4">
        <f t="shared" si="5"/>
        <v>103</v>
      </c>
      <c r="AJ51" s="4">
        <f t="shared" si="6"/>
        <v>25</v>
      </c>
      <c r="AK51" s="4">
        <f t="shared" si="7"/>
        <v>128</v>
      </c>
      <c r="AL51" s="4">
        <f t="shared" si="8"/>
        <v>0</v>
      </c>
      <c r="AM51" s="4">
        <f t="shared" si="9"/>
        <v>128</v>
      </c>
    </row>
    <row r="52" spans="2:39" x14ac:dyDescent="0.35">
      <c r="B52" s="2" t="s">
        <v>47</v>
      </c>
      <c r="C52">
        <v>112</v>
      </c>
      <c r="L52">
        <v>9</v>
      </c>
      <c r="O52">
        <v>126</v>
      </c>
      <c r="X52">
        <v>10</v>
      </c>
      <c r="AA52">
        <v>257</v>
      </c>
      <c r="AC52" s="4">
        <f t="shared" si="0"/>
        <v>112</v>
      </c>
      <c r="AD52" s="4">
        <f t="shared" si="1"/>
        <v>9</v>
      </c>
      <c r="AE52" s="4">
        <f t="shared" si="2"/>
        <v>121</v>
      </c>
      <c r="AF52" s="4">
        <f t="shared" si="3"/>
        <v>0</v>
      </c>
      <c r="AG52" s="4">
        <f t="shared" si="4"/>
        <v>121</v>
      </c>
      <c r="AI52" s="4">
        <f t="shared" si="5"/>
        <v>126</v>
      </c>
      <c r="AJ52" s="4">
        <f t="shared" si="6"/>
        <v>10</v>
      </c>
      <c r="AK52" s="4">
        <f t="shared" si="7"/>
        <v>136</v>
      </c>
      <c r="AL52" s="4">
        <f t="shared" si="8"/>
        <v>0</v>
      </c>
      <c r="AM52" s="4">
        <f t="shared" si="9"/>
        <v>136</v>
      </c>
    </row>
    <row r="53" spans="2:39" x14ac:dyDescent="0.35">
      <c r="B53" s="2" t="s">
        <v>48</v>
      </c>
      <c r="C53">
        <v>156</v>
      </c>
      <c r="L53">
        <v>46</v>
      </c>
      <c r="O53">
        <v>159</v>
      </c>
      <c r="X53">
        <v>39</v>
      </c>
      <c r="AA53">
        <v>400</v>
      </c>
      <c r="AC53" s="4">
        <f t="shared" si="0"/>
        <v>156</v>
      </c>
      <c r="AD53" s="4">
        <f t="shared" si="1"/>
        <v>46</v>
      </c>
      <c r="AE53" s="4">
        <f t="shared" si="2"/>
        <v>202</v>
      </c>
      <c r="AF53" s="4">
        <f t="shared" si="3"/>
        <v>0</v>
      </c>
      <c r="AG53" s="4">
        <f t="shared" si="4"/>
        <v>202</v>
      </c>
      <c r="AI53" s="4">
        <f t="shared" si="5"/>
        <v>159</v>
      </c>
      <c r="AJ53" s="4">
        <f t="shared" si="6"/>
        <v>39</v>
      </c>
      <c r="AK53" s="4">
        <f t="shared" si="7"/>
        <v>198</v>
      </c>
      <c r="AL53" s="4">
        <f t="shared" si="8"/>
        <v>0</v>
      </c>
      <c r="AM53" s="4">
        <f t="shared" si="9"/>
        <v>198</v>
      </c>
    </row>
    <row r="54" spans="2:39" x14ac:dyDescent="0.35">
      <c r="B54" s="2" t="s">
        <v>49</v>
      </c>
      <c r="H54">
        <v>116</v>
      </c>
      <c r="T54">
        <v>115</v>
      </c>
      <c r="AA54">
        <v>231</v>
      </c>
      <c r="AC54" s="4">
        <f t="shared" si="0"/>
        <v>0</v>
      </c>
      <c r="AD54" s="4">
        <f t="shared" si="1"/>
        <v>0</v>
      </c>
      <c r="AE54" s="4">
        <f t="shared" si="2"/>
        <v>0</v>
      </c>
      <c r="AF54" s="4">
        <f t="shared" si="3"/>
        <v>116</v>
      </c>
      <c r="AG54" s="4">
        <f t="shared" si="4"/>
        <v>116</v>
      </c>
      <c r="AI54" s="4">
        <f t="shared" si="5"/>
        <v>0</v>
      </c>
      <c r="AJ54" s="4">
        <f t="shared" si="6"/>
        <v>0</v>
      </c>
      <c r="AK54" s="4">
        <f t="shared" si="7"/>
        <v>0</v>
      </c>
      <c r="AL54" s="4">
        <f t="shared" si="8"/>
        <v>115</v>
      </c>
      <c r="AM54" s="4">
        <f t="shared" si="9"/>
        <v>115</v>
      </c>
    </row>
    <row r="55" spans="2:39" x14ac:dyDescent="0.35">
      <c r="B55" s="2" t="s">
        <v>50</v>
      </c>
      <c r="C55">
        <v>97</v>
      </c>
      <c r="H55">
        <v>63</v>
      </c>
      <c r="L55">
        <v>30</v>
      </c>
      <c r="O55">
        <v>119</v>
      </c>
      <c r="T55">
        <v>60</v>
      </c>
      <c r="X55">
        <v>37</v>
      </c>
      <c r="AA55">
        <v>406</v>
      </c>
      <c r="AC55" s="4">
        <f t="shared" si="0"/>
        <v>97</v>
      </c>
      <c r="AD55" s="4">
        <f t="shared" si="1"/>
        <v>30</v>
      </c>
      <c r="AE55" s="4">
        <f t="shared" si="2"/>
        <v>127</v>
      </c>
      <c r="AF55" s="4">
        <f t="shared" si="3"/>
        <v>63</v>
      </c>
      <c r="AG55" s="4">
        <f t="shared" si="4"/>
        <v>190</v>
      </c>
      <c r="AI55" s="4">
        <f t="shared" si="5"/>
        <v>119</v>
      </c>
      <c r="AJ55" s="4">
        <f t="shared" si="6"/>
        <v>37</v>
      </c>
      <c r="AK55" s="4">
        <f t="shared" si="7"/>
        <v>156</v>
      </c>
      <c r="AL55" s="4">
        <f t="shared" si="8"/>
        <v>60</v>
      </c>
      <c r="AM55" s="4">
        <f t="shared" si="9"/>
        <v>216</v>
      </c>
    </row>
    <row r="56" spans="2:39" x14ac:dyDescent="0.35">
      <c r="B56" s="2" t="s">
        <v>51</v>
      </c>
      <c r="C56">
        <v>69</v>
      </c>
      <c r="H56">
        <v>26</v>
      </c>
      <c r="L56">
        <v>11</v>
      </c>
      <c r="O56">
        <v>68</v>
      </c>
      <c r="T56">
        <v>26</v>
      </c>
      <c r="X56">
        <v>13</v>
      </c>
      <c r="AA56">
        <v>213</v>
      </c>
      <c r="AC56" s="4">
        <f t="shared" si="0"/>
        <v>69</v>
      </c>
      <c r="AD56" s="4">
        <f t="shared" si="1"/>
        <v>11</v>
      </c>
      <c r="AE56" s="4">
        <f t="shared" si="2"/>
        <v>80</v>
      </c>
      <c r="AF56" s="4">
        <f t="shared" si="3"/>
        <v>26</v>
      </c>
      <c r="AG56" s="4">
        <f t="shared" si="4"/>
        <v>106</v>
      </c>
      <c r="AI56" s="4">
        <f t="shared" si="5"/>
        <v>68</v>
      </c>
      <c r="AJ56" s="4">
        <f t="shared" si="6"/>
        <v>13</v>
      </c>
      <c r="AK56" s="4">
        <f t="shared" si="7"/>
        <v>81</v>
      </c>
      <c r="AL56" s="4">
        <f t="shared" si="8"/>
        <v>26</v>
      </c>
      <c r="AM56" s="4">
        <f t="shared" si="9"/>
        <v>107</v>
      </c>
    </row>
    <row r="57" spans="2:39" x14ac:dyDescent="0.35">
      <c r="B57" s="2" t="s">
        <v>52</v>
      </c>
      <c r="C57">
        <v>46</v>
      </c>
      <c r="H57">
        <v>20</v>
      </c>
      <c r="L57">
        <v>11</v>
      </c>
      <c r="O57">
        <v>44</v>
      </c>
      <c r="T57">
        <v>20</v>
      </c>
      <c r="X57">
        <v>9</v>
      </c>
      <c r="AA57">
        <v>150</v>
      </c>
      <c r="AC57" s="4">
        <f t="shared" si="0"/>
        <v>46</v>
      </c>
      <c r="AD57" s="4">
        <f t="shared" si="1"/>
        <v>11</v>
      </c>
      <c r="AE57" s="4">
        <f t="shared" si="2"/>
        <v>57</v>
      </c>
      <c r="AF57" s="4">
        <f t="shared" si="3"/>
        <v>20</v>
      </c>
      <c r="AG57" s="4">
        <f t="shared" si="4"/>
        <v>77</v>
      </c>
      <c r="AI57" s="4">
        <f t="shared" si="5"/>
        <v>44</v>
      </c>
      <c r="AJ57" s="4">
        <f t="shared" si="6"/>
        <v>9</v>
      </c>
      <c r="AK57" s="4">
        <f t="shared" si="7"/>
        <v>53</v>
      </c>
      <c r="AL57" s="4">
        <f t="shared" si="8"/>
        <v>20</v>
      </c>
      <c r="AM57" s="4">
        <f t="shared" si="9"/>
        <v>73</v>
      </c>
    </row>
    <row r="58" spans="2:39" x14ac:dyDescent="0.35">
      <c r="B58" s="2" t="s">
        <v>54</v>
      </c>
      <c r="C58">
        <v>15</v>
      </c>
      <c r="O58">
        <v>15</v>
      </c>
      <c r="AA58">
        <v>30</v>
      </c>
      <c r="AC58" s="4">
        <f t="shared" si="0"/>
        <v>15</v>
      </c>
      <c r="AD58" s="4">
        <f t="shared" si="1"/>
        <v>0</v>
      </c>
      <c r="AE58" s="4">
        <f t="shared" si="2"/>
        <v>15</v>
      </c>
      <c r="AF58" s="4">
        <f t="shared" si="3"/>
        <v>0</v>
      </c>
      <c r="AG58" s="4">
        <f t="shared" si="4"/>
        <v>15</v>
      </c>
      <c r="AI58" s="4">
        <f t="shared" si="5"/>
        <v>15</v>
      </c>
      <c r="AJ58" s="4">
        <f t="shared" si="6"/>
        <v>0</v>
      </c>
      <c r="AK58" s="4">
        <f t="shared" si="7"/>
        <v>15</v>
      </c>
      <c r="AL58" s="4">
        <f t="shared" si="8"/>
        <v>0</v>
      </c>
      <c r="AM58" s="4">
        <f t="shared" si="9"/>
        <v>15</v>
      </c>
    </row>
    <row r="59" spans="2:39" x14ac:dyDescent="0.35">
      <c r="B59" s="2" t="s">
        <v>55</v>
      </c>
      <c r="C59">
        <v>7</v>
      </c>
      <c r="O59">
        <v>5</v>
      </c>
      <c r="AA59">
        <v>12</v>
      </c>
      <c r="AC59" s="4">
        <f t="shared" si="0"/>
        <v>7</v>
      </c>
      <c r="AD59" s="4">
        <f t="shared" si="1"/>
        <v>0</v>
      </c>
      <c r="AE59" s="4">
        <f t="shared" si="2"/>
        <v>7</v>
      </c>
      <c r="AF59" s="4">
        <f t="shared" si="3"/>
        <v>0</v>
      </c>
      <c r="AG59" s="4">
        <f t="shared" si="4"/>
        <v>7</v>
      </c>
      <c r="AI59" s="4">
        <f t="shared" si="5"/>
        <v>5</v>
      </c>
      <c r="AJ59" s="4">
        <f t="shared" si="6"/>
        <v>0</v>
      </c>
      <c r="AK59" s="4">
        <f t="shared" si="7"/>
        <v>5</v>
      </c>
      <c r="AL59" s="4">
        <f t="shared" si="8"/>
        <v>0</v>
      </c>
      <c r="AM59" s="4">
        <f t="shared" si="9"/>
        <v>5</v>
      </c>
    </row>
    <row r="60" spans="2:39" x14ac:dyDescent="0.35">
      <c r="B60" s="2" t="s">
        <v>56</v>
      </c>
      <c r="C60">
        <v>699</v>
      </c>
      <c r="L60">
        <v>231</v>
      </c>
      <c r="O60">
        <v>703</v>
      </c>
      <c r="X60">
        <v>213</v>
      </c>
      <c r="AA60">
        <v>1846</v>
      </c>
      <c r="AC60" s="4">
        <f t="shared" si="0"/>
        <v>699</v>
      </c>
      <c r="AD60" s="4">
        <f t="shared" si="1"/>
        <v>231</v>
      </c>
      <c r="AE60" s="4">
        <f t="shared" si="2"/>
        <v>930</v>
      </c>
      <c r="AF60" s="4">
        <f t="shared" si="3"/>
        <v>0</v>
      </c>
      <c r="AG60" s="4">
        <f t="shared" si="4"/>
        <v>930</v>
      </c>
      <c r="AI60" s="4">
        <f t="shared" si="5"/>
        <v>703</v>
      </c>
      <c r="AJ60" s="4">
        <f t="shared" si="6"/>
        <v>213</v>
      </c>
      <c r="AK60" s="4">
        <f t="shared" si="7"/>
        <v>916</v>
      </c>
      <c r="AL60" s="4">
        <f t="shared" si="8"/>
        <v>0</v>
      </c>
      <c r="AM60" s="4">
        <f t="shared" si="9"/>
        <v>916</v>
      </c>
    </row>
    <row r="61" spans="2:39" x14ac:dyDescent="0.35">
      <c r="B61" s="2" t="s">
        <v>57</v>
      </c>
      <c r="C61">
        <v>56</v>
      </c>
      <c r="O61">
        <v>46</v>
      </c>
      <c r="AA61">
        <v>102</v>
      </c>
      <c r="AC61" s="4">
        <f t="shared" si="0"/>
        <v>56</v>
      </c>
      <c r="AD61" s="4">
        <f t="shared" si="1"/>
        <v>0</v>
      </c>
      <c r="AE61" s="4">
        <f t="shared" si="2"/>
        <v>56</v>
      </c>
      <c r="AF61" s="4">
        <f t="shared" si="3"/>
        <v>0</v>
      </c>
      <c r="AG61" s="4">
        <f t="shared" si="4"/>
        <v>56</v>
      </c>
      <c r="AI61" s="4">
        <f t="shared" si="5"/>
        <v>46</v>
      </c>
      <c r="AJ61" s="4">
        <f t="shared" si="6"/>
        <v>0</v>
      </c>
      <c r="AK61" s="4">
        <f t="shared" si="7"/>
        <v>46</v>
      </c>
      <c r="AL61" s="4">
        <f t="shared" si="8"/>
        <v>0</v>
      </c>
      <c r="AM61" s="4">
        <f t="shared" si="9"/>
        <v>46</v>
      </c>
    </row>
    <row r="62" spans="2:39" x14ac:dyDescent="0.35">
      <c r="B62" s="2" t="s">
        <v>58</v>
      </c>
      <c r="C62">
        <v>8</v>
      </c>
      <c r="O62">
        <v>7</v>
      </c>
      <c r="AA62">
        <v>15</v>
      </c>
      <c r="AC62" s="4">
        <f t="shared" si="0"/>
        <v>8</v>
      </c>
      <c r="AD62" s="4">
        <f t="shared" si="1"/>
        <v>0</v>
      </c>
      <c r="AE62" s="4">
        <f t="shared" si="2"/>
        <v>8</v>
      </c>
      <c r="AF62" s="4">
        <f t="shared" si="3"/>
        <v>0</v>
      </c>
      <c r="AG62" s="4">
        <f t="shared" si="4"/>
        <v>8</v>
      </c>
      <c r="AI62" s="4">
        <f t="shared" si="5"/>
        <v>7</v>
      </c>
      <c r="AJ62" s="4">
        <f t="shared" si="6"/>
        <v>0</v>
      </c>
      <c r="AK62" s="4">
        <f t="shared" si="7"/>
        <v>7</v>
      </c>
      <c r="AL62" s="4">
        <f t="shared" si="8"/>
        <v>0</v>
      </c>
      <c r="AM62" s="4">
        <f t="shared" si="9"/>
        <v>7</v>
      </c>
    </row>
    <row r="63" spans="2:39" x14ac:dyDescent="0.35">
      <c r="B63" s="2" t="s">
        <v>59</v>
      </c>
      <c r="C63">
        <v>54</v>
      </c>
      <c r="O63">
        <v>46</v>
      </c>
      <c r="AA63">
        <v>100</v>
      </c>
      <c r="AC63" s="4">
        <f t="shared" si="0"/>
        <v>54</v>
      </c>
      <c r="AD63" s="4">
        <f t="shared" si="1"/>
        <v>0</v>
      </c>
      <c r="AE63" s="4">
        <f t="shared" si="2"/>
        <v>54</v>
      </c>
      <c r="AF63" s="4">
        <f t="shared" si="3"/>
        <v>0</v>
      </c>
      <c r="AG63" s="4">
        <f t="shared" si="4"/>
        <v>54</v>
      </c>
      <c r="AI63" s="4">
        <f t="shared" si="5"/>
        <v>46</v>
      </c>
      <c r="AJ63" s="4">
        <f t="shared" si="6"/>
        <v>0</v>
      </c>
      <c r="AK63" s="4">
        <f t="shared" si="7"/>
        <v>46</v>
      </c>
      <c r="AL63" s="4">
        <f t="shared" si="8"/>
        <v>0</v>
      </c>
      <c r="AM63" s="4">
        <f t="shared" si="9"/>
        <v>46</v>
      </c>
    </row>
    <row r="64" spans="2:39" x14ac:dyDescent="0.35">
      <c r="B64" s="2" t="s">
        <v>60</v>
      </c>
      <c r="C64">
        <v>7</v>
      </c>
      <c r="O64">
        <v>7</v>
      </c>
      <c r="AA64">
        <v>14</v>
      </c>
      <c r="AC64" s="4">
        <f t="shared" si="0"/>
        <v>7</v>
      </c>
      <c r="AD64" s="4">
        <f t="shared" si="1"/>
        <v>0</v>
      </c>
      <c r="AE64" s="4">
        <f t="shared" si="2"/>
        <v>7</v>
      </c>
      <c r="AF64" s="4">
        <f t="shared" si="3"/>
        <v>0</v>
      </c>
      <c r="AG64" s="4">
        <f t="shared" si="4"/>
        <v>7</v>
      </c>
      <c r="AI64" s="4">
        <f t="shared" si="5"/>
        <v>7</v>
      </c>
      <c r="AJ64" s="4">
        <f t="shared" si="6"/>
        <v>0</v>
      </c>
      <c r="AK64" s="4">
        <f t="shared" si="7"/>
        <v>7</v>
      </c>
      <c r="AL64" s="4">
        <f t="shared" si="8"/>
        <v>0</v>
      </c>
      <c r="AM64" s="4">
        <f t="shared" si="9"/>
        <v>7</v>
      </c>
    </row>
    <row r="65" spans="2:39" x14ac:dyDescent="0.35">
      <c r="B65" s="2" t="s">
        <v>61</v>
      </c>
      <c r="H65">
        <v>495</v>
      </c>
      <c r="T65">
        <v>497</v>
      </c>
      <c r="AA65">
        <v>992</v>
      </c>
      <c r="AC65" s="4">
        <f t="shared" si="0"/>
        <v>0</v>
      </c>
      <c r="AD65" s="4">
        <f t="shared" si="1"/>
        <v>0</v>
      </c>
      <c r="AE65" s="4">
        <f t="shared" si="2"/>
        <v>0</v>
      </c>
      <c r="AF65" s="4">
        <f t="shared" si="3"/>
        <v>495</v>
      </c>
      <c r="AG65" s="4">
        <f t="shared" si="4"/>
        <v>495</v>
      </c>
      <c r="AI65" s="4">
        <f t="shared" si="5"/>
        <v>0</v>
      </c>
      <c r="AJ65" s="4">
        <f t="shared" si="6"/>
        <v>0</v>
      </c>
      <c r="AK65" s="4">
        <f t="shared" si="7"/>
        <v>0</v>
      </c>
      <c r="AL65" s="4">
        <f t="shared" si="8"/>
        <v>497</v>
      </c>
      <c r="AM65" s="4">
        <f t="shared" si="9"/>
        <v>497</v>
      </c>
    </row>
    <row r="66" spans="2:39" x14ac:dyDescent="0.35">
      <c r="B66" s="2" t="s">
        <v>62</v>
      </c>
      <c r="C66">
        <v>156</v>
      </c>
      <c r="H66">
        <v>82</v>
      </c>
      <c r="L66">
        <v>47</v>
      </c>
      <c r="O66">
        <v>137</v>
      </c>
      <c r="T66">
        <v>86</v>
      </c>
      <c r="X66">
        <v>50</v>
      </c>
      <c r="AA66">
        <v>558</v>
      </c>
      <c r="AC66" s="4">
        <f t="shared" si="0"/>
        <v>156</v>
      </c>
      <c r="AD66" s="4">
        <f t="shared" si="1"/>
        <v>47</v>
      </c>
      <c r="AE66" s="4">
        <f t="shared" si="2"/>
        <v>203</v>
      </c>
      <c r="AF66" s="4">
        <f t="shared" si="3"/>
        <v>82</v>
      </c>
      <c r="AG66" s="4">
        <f t="shared" si="4"/>
        <v>285</v>
      </c>
      <c r="AI66" s="4">
        <f t="shared" si="5"/>
        <v>137</v>
      </c>
      <c r="AJ66" s="4">
        <f t="shared" si="6"/>
        <v>50</v>
      </c>
      <c r="AK66" s="4">
        <f t="shared" si="7"/>
        <v>187</v>
      </c>
      <c r="AL66" s="4">
        <f t="shared" si="8"/>
        <v>86</v>
      </c>
      <c r="AM66" s="4">
        <f t="shared" si="9"/>
        <v>273</v>
      </c>
    </row>
    <row r="67" spans="2:39" x14ac:dyDescent="0.35">
      <c r="B67" s="2" t="s">
        <v>63</v>
      </c>
      <c r="C67">
        <v>618</v>
      </c>
      <c r="L67">
        <v>167</v>
      </c>
      <c r="O67">
        <v>604</v>
      </c>
      <c r="X67">
        <v>164</v>
      </c>
      <c r="AA67">
        <v>1553</v>
      </c>
      <c r="AC67" s="4">
        <f t="shared" si="0"/>
        <v>618</v>
      </c>
      <c r="AD67" s="4">
        <f t="shared" si="1"/>
        <v>167</v>
      </c>
      <c r="AE67" s="4">
        <f t="shared" si="2"/>
        <v>785</v>
      </c>
      <c r="AF67" s="4">
        <f t="shared" si="3"/>
        <v>0</v>
      </c>
      <c r="AG67" s="4">
        <f t="shared" si="4"/>
        <v>785</v>
      </c>
      <c r="AI67" s="4">
        <f t="shared" si="5"/>
        <v>604</v>
      </c>
      <c r="AJ67" s="4">
        <f t="shared" si="6"/>
        <v>164</v>
      </c>
      <c r="AK67" s="4">
        <f t="shared" si="7"/>
        <v>768</v>
      </c>
      <c r="AL67" s="4">
        <f t="shared" si="8"/>
        <v>0</v>
      </c>
      <c r="AM67" s="4">
        <f t="shared" si="9"/>
        <v>768</v>
      </c>
    </row>
    <row r="68" spans="2:39" x14ac:dyDescent="0.35">
      <c r="B68" s="2" t="s">
        <v>64</v>
      </c>
      <c r="H68">
        <v>325</v>
      </c>
      <c r="T68">
        <v>311</v>
      </c>
      <c r="AA68">
        <v>636</v>
      </c>
      <c r="AC68" s="4">
        <f t="shared" si="0"/>
        <v>0</v>
      </c>
      <c r="AD68" s="4">
        <f t="shared" si="1"/>
        <v>0</v>
      </c>
      <c r="AE68" s="4">
        <f t="shared" si="2"/>
        <v>0</v>
      </c>
      <c r="AF68" s="4">
        <f t="shared" si="3"/>
        <v>325</v>
      </c>
      <c r="AG68" s="4">
        <f t="shared" si="4"/>
        <v>325</v>
      </c>
      <c r="AI68" s="4">
        <f t="shared" si="5"/>
        <v>0</v>
      </c>
      <c r="AJ68" s="4">
        <f t="shared" si="6"/>
        <v>0</v>
      </c>
      <c r="AK68" s="4">
        <f t="shared" si="7"/>
        <v>0</v>
      </c>
      <c r="AL68" s="4">
        <f t="shared" si="8"/>
        <v>311</v>
      </c>
      <c r="AM68" s="4">
        <f t="shared" si="9"/>
        <v>311</v>
      </c>
    </row>
    <row r="69" spans="2:39" x14ac:dyDescent="0.35">
      <c r="B69" s="2" t="s">
        <v>65</v>
      </c>
      <c r="C69">
        <v>9</v>
      </c>
      <c r="O69">
        <v>5</v>
      </c>
      <c r="AA69">
        <v>14</v>
      </c>
      <c r="AC69" s="4">
        <f t="shared" si="0"/>
        <v>9</v>
      </c>
      <c r="AD69" s="4">
        <f t="shared" si="1"/>
        <v>0</v>
      </c>
      <c r="AE69" s="4">
        <f t="shared" si="2"/>
        <v>9</v>
      </c>
      <c r="AF69" s="4">
        <f t="shared" si="3"/>
        <v>0</v>
      </c>
      <c r="AG69" s="4">
        <f t="shared" si="4"/>
        <v>9</v>
      </c>
      <c r="AI69" s="4">
        <f t="shared" si="5"/>
        <v>5</v>
      </c>
      <c r="AJ69" s="4">
        <f t="shared" si="6"/>
        <v>0</v>
      </c>
      <c r="AK69" s="4">
        <f t="shared" si="7"/>
        <v>5</v>
      </c>
      <c r="AL69" s="4">
        <f t="shared" si="8"/>
        <v>0</v>
      </c>
      <c r="AM69" s="4">
        <f t="shared" si="9"/>
        <v>5</v>
      </c>
    </row>
    <row r="70" spans="2:39" x14ac:dyDescent="0.35">
      <c r="B70" s="2" t="s">
        <v>66</v>
      </c>
      <c r="C70">
        <v>7</v>
      </c>
      <c r="O70">
        <v>6</v>
      </c>
      <c r="AA70">
        <v>13</v>
      </c>
      <c r="AC70" s="4">
        <f t="shared" si="0"/>
        <v>7</v>
      </c>
      <c r="AD70" s="4">
        <f t="shared" si="1"/>
        <v>0</v>
      </c>
      <c r="AE70" s="4">
        <f t="shared" si="2"/>
        <v>7</v>
      </c>
      <c r="AF70" s="4">
        <f t="shared" si="3"/>
        <v>0</v>
      </c>
      <c r="AG70" s="4">
        <f t="shared" si="4"/>
        <v>7</v>
      </c>
      <c r="AI70" s="4">
        <f t="shared" si="5"/>
        <v>6</v>
      </c>
      <c r="AJ70" s="4">
        <f t="shared" si="6"/>
        <v>0</v>
      </c>
      <c r="AK70" s="4">
        <f t="shared" si="7"/>
        <v>6</v>
      </c>
      <c r="AL70" s="4">
        <f t="shared" si="8"/>
        <v>0</v>
      </c>
      <c r="AM70" s="4">
        <f t="shared" si="9"/>
        <v>6</v>
      </c>
    </row>
    <row r="71" spans="2:39" x14ac:dyDescent="0.35">
      <c r="B71" s="2" t="s">
        <v>67</v>
      </c>
      <c r="C71">
        <v>37</v>
      </c>
      <c r="L71">
        <v>10</v>
      </c>
      <c r="O71">
        <v>42</v>
      </c>
      <c r="X71">
        <v>11</v>
      </c>
      <c r="AA71">
        <v>100</v>
      </c>
      <c r="AC71" s="4">
        <f t="shared" ref="AC71:AC134" si="10">SUM(C71:G71)</f>
        <v>37</v>
      </c>
      <c r="AD71" s="4">
        <f t="shared" ref="AD71:AD134" si="11">SUM(L71:N71)</f>
        <v>10</v>
      </c>
      <c r="AE71" s="4">
        <f t="shared" ref="AE71:AE134" si="12">AC71+AD71</f>
        <v>47</v>
      </c>
      <c r="AF71" s="4">
        <f t="shared" ref="AF71:AF134" si="13">SUM(H71:K71)</f>
        <v>0</v>
      </c>
      <c r="AG71" s="4">
        <f t="shared" ref="AG71:AG134" si="14">AE71+AF71</f>
        <v>47</v>
      </c>
      <c r="AI71" s="4">
        <f t="shared" ref="AI71:AI134" si="15">SUM(O71:R71)</f>
        <v>42</v>
      </c>
      <c r="AJ71" s="4">
        <f t="shared" ref="AJ71:AJ134" si="16">SUM(X71:Z71)</f>
        <v>11</v>
      </c>
      <c r="AK71" s="4">
        <f t="shared" ref="AK71:AK134" si="17">AI71+AJ71</f>
        <v>53</v>
      </c>
      <c r="AL71" s="4">
        <f t="shared" ref="AL71:AL134" si="18">SUM(T71:W71)</f>
        <v>0</v>
      </c>
      <c r="AM71" s="4">
        <f t="shared" ref="AM71:AM134" si="19">AK71+AL71</f>
        <v>53</v>
      </c>
    </row>
    <row r="72" spans="2:39" x14ac:dyDescent="0.35">
      <c r="B72" s="2" t="s">
        <v>68</v>
      </c>
      <c r="H72">
        <v>24</v>
      </c>
      <c r="T72">
        <v>24</v>
      </c>
      <c r="AA72">
        <v>48</v>
      </c>
      <c r="AC72" s="4">
        <f t="shared" si="10"/>
        <v>0</v>
      </c>
      <c r="AD72" s="4">
        <f t="shared" si="11"/>
        <v>0</v>
      </c>
      <c r="AE72" s="4">
        <f t="shared" si="12"/>
        <v>0</v>
      </c>
      <c r="AF72" s="4">
        <f t="shared" si="13"/>
        <v>24</v>
      </c>
      <c r="AG72" s="4">
        <f t="shared" si="14"/>
        <v>24</v>
      </c>
      <c r="AI72" s="4">
        <f t="shared" si="15"/>
        <v>0</v>
      </c>
      <c r="AJ72" s="4">
        <f t="shared" si="16"/>
        <v>0</v>
      </c>
      <c r="AK72" s="4">
        <f t="shared" si="17"/>
        <v>0</v>
      </c>
      <c r="AL72" s="4">
        <f t="shared" si="18"/>
        <v>24</v>
      </c>
      <c r="AM72" s="4">
        <f t="shared" si="19"/>
        <v>24</v>
      </c>
    </row>
    <row r="73" spans="2:39" x14ac:dyDescent="0.35">
      <c r="B73" s="2" t="s">
        <v>69</v>
      </c>
      <c r="C73">
        <v>573</v>
      </c>
      <c r="L73">
        <v>152</v>
      </c>
      <c r="O73">
        <v>563</v>
      </c>
      <c r="X73">
        <v>127</v>
      </c>
      <c r="AA73">
        <v>1415</v>
      </c>
      <c r="AC73" s="4">
        <f t="shared" si="10"/>
        <v>573</v>
      </c>
      <c r="AD73" s="4">
        <f t="shared" si="11"/>
        <v>152</v>
      </c>
      <c r="AE73" s="4">
        <f t="shared" si="12"/>
        <v>725</v>
      </c>
      <c r="AF73" s="4">
        <f t="shared" si="13"/>
        <v>0</v>
      </c>
      <c r="AG73" s="4">
        <f t="shared" si="14"/>
        <v>725</v>
      </c>
      <c r="AI73" s="4">
        <f t="shared" si="15"/>
        <v>563</v>
      </c>
      <c r="AJ73" s="4">
        <f t="shared" si="16"/>
        <v>127</v>
      </c>
      <c r="AK73" s="4">
        <f t="shared" si="17"/>
        <v>690</v>
      </c>
      <c r="AL73" s="4">
        <f t="shared" si="18"/>
        <v>0</v>
      </c>
      <c r="AM73" s="4">
        <f t="shared" si="19"/>
        <v>690</v>
      </c>
    </row>
    <row r="74" spans="2:39" x14ac:dyDescent="0.35">
      <c r="B74" s="2" t="s">
        <v>70</v>
      </c>
      <c r="H74">
        <v>317</v>
      </c>
      <c r="T74">
        <v>332</v>
      </c>
      <c r="AA74">
        <v>649</v>
      </c>
      <c r="AC74" s="4">
        <f t="shared" si="10"/>
        <v>0</v>
      </c>
      <c r="AD74" s="4">
        <f t="shared" si="11"/>
        <v>0</v>
      </c>
      <c r="AE74" s="4">
        <f t="shared" si="12"/>
        <v>0</v>
      </c>
      <c r="AF74" s="4">
        <f t="shared" si="13"/>
        <v>317</v>
      </c>
      <c r="AG74" s="4">
        <f t="shared" si="14"/>
        <v>317</v>
      </c>
      <c r="AI74" s="4">
        <f t="shared" si="15"/>
        <v>0</v>
      </c>
      <c r="AJ74" s="4">
        <f t="shared" si="16"/>
        <v>0</v>
      </c>
      <c r="AK74" s="4">
        <f t="shared" si="17"/>
        <v>0</v>
      </c>
      <c r="AL74" s="4">
        <f t="shared" si="18"/>
        <v>332</v>
      </c>
      <c r="AM74" s="4">
        <f t="shared" si="19"/>
        <v>332</v>
      </c>
    </row>
    <row r="75" spans="2:39" x14ac:dyDescent="0.35">
      <c r="B75" s="2" t="s">
        <v>71</v>
      </c>
      <c r="C75">
        <v>261</v>
      </c>
      <c r="H75">
        <v>138</v>
      </c>
      <c r="L75">
        <v>75</v>
      </c>
      <c r="O75">
        <v>237</v>
      </c>
      <c r="T75">
        <v>131</v>
      </c>
      <c r="X75">
        <v>83</v>
      </c>
      <c r="AA75">
        <v>925</v>
      </c>
      <c r="AC75" s="4">
        <f t="shared" si="10"/>
        <v>261</v>
      </c>
      <c r="AD75" s="4">
        <f t="shared" si="11"/>
        <v>75</v>
      </c>
      <c r="AE75" s="4">
        <f t="shared" si="12"/>
        <v>336</v>
      </c>
      <c r="AF75" s="4">
        <f t="shared" si="13"/>
        <v>138</v>
      </c>
      <c r="AG75" s="4">
        <f t="shared" si="14"/>
        <v>474</v>
      </c>
      <c r="AI75" s="4">
        <f t="shared" si="15"/>
        <v>237</v>
      </c>
      <c r="AJ75" s="4">
        <f t="shared" si="16"/>
        <v>83</v>
      </c>
      <c r="AK75" s="4">
        <f t="shared" si="17"/>
        <v>320</v>
      </c>
      <c r="AL75" s="4">
        <f t="shared" si="18"/>
        <v>131</v>
      </c>
      <c r="AM75" s="4">
        <f t="shared" si="19"/>
        <v>451</v>
      </c>
    </row>
    <row r="76" spans="2:39" x14ac:dyDescent="0.35">
      <c r="B76" s="2" t="s">
        <v>72</v>
      </c>
      <c r="C76">
        <v>64</v>
      </c>
      <c r="H76">
        <v>28</v>
      </c>
      <c r="L76">
        <v>16</v>
      </c>
      <c r="O76">
        <v>63</v>
      </c>
      <c r="T76">
        <v>24</v>
      </c>
      <c r="X76">
        <v>17</v>
      </c>
      <c r="AA76">
        <v>212</v>
      </c>
      <c r="AC76" s="4">
        <f t="shared" si="10"/>
        <v>64</v>
      </c>
      <c r="AD76" s="4">
        <f t="shared" si="11"/>
        <v>16</v>
      </c>
      <c r="AE76" s="4">
        <f t="shared" si="12"/>
        <v>80</v>
      </c>
      <c r="AF76" s="4">
        <f t="shared" si="13"/>
        <v>28</v>
      </c>
      <c r="AG76" s="4">
        <f t="shared" si="14"/>
        <v>108</v>
      </c>
      <c r="AI76" s="4">
        <f t="shared" si="15"/>
        <v>63</v>
      </c>
      <c r="AJ76" s="4">
        <f t="shared" si="16"/>
        <v>17</v>
      </c>
      <c r="AK76" s="4">
        <f t="shared" si="17"/>
        <v>80</v>
      </c>
      <c r="AL76" s="4">
        <f t="shared" si="18"/>
        <v>24</v>
      </c>
      <c r="AM76" s="4">
        <f t="shared" si="19"/>
        <v>104</v>
      </c>
    </row>
    <row r="77" spans="2:39" x14ac:dyDescent="0.35">
      <c r="B77" s="2" t="s">
        <v>73</v>
      </c>
      <c r="C77">
        <v>630</v>
      </c>
      <c r="L77">
        <v>203</v>
      </c>
      <c r="O77">
        <v>616</v>
      </c>
      <c r="X77">
        <v>198</v>
      </c>
      <c r="AA77">
        <v>1647</v>
      </c>
      <c r="AC77" s="4">
        <f t="shared" si="10"/>
        <v>630</v>
      </c>
      <c r="AD77" s="4">
        <f t="shared" si="11"/>
        <v>203</v>
      </c>
      <c r="AE77" s="4">
        <f t="shared" si="12"/>
        <v>833</v>
      </c>
      <c r="AF77" s="4">
        <f t="shared" si="13"/>
        <v>0</v>
      </c>
      <c r="AG77" s="4">
        <f t="shared" si="14"/>
        <v>833</v>
      </c>
      <c r="AI77" s="4">
        <f t="shared" si="15"/>
        <v>616</v>
      </c>
      <c r="AJ77" s="4">
        <f t="shared" si="16"/>
        <v>198</v>
      </c>
      <c r="AK77" s="4">
        <f t="shared" si="17"/>
        <v>814</v>
      </c>
      <c r="AL77" s="4">
        <f t="shared" si="18"/>
        <v>0</v>
      </c>
      <c r="AM77" s="4">
        <f t="shared" si="19"/>
        <v>814</v>
      </c>
    </row>
    <row r="78" spans="2:39" x14ac:dyDescent="0.35">
      <c r="B78" s="2" t="s">
        <v>74</v>
      </c>
      <c r="H78">
        <v>353</v>
      </c>
      <c r="I78">
        <v>0</v>
      </c>
      <c r="T78">
        <v>282</v>
      </c>
      <c r="U78">
        <v>74</v>
      </c>
      <c r="AA78">
        <v>709</v>
      </c>
      <c r="AC78" s="4">
        <f t="shared" si="10"/>
        <v>0</v>
      </c>
      <c r="AD78" s="4">
        <f t="shared" si="11"/>
        <v>0</v>
      </c>
      <c r="AE78" s="4">
        <f t="shared" si="12"/>
        <v>0</v>
      </c>
      <c r="AF78" s="4">
        <f t="shared" si="13"/>
        <v>353</v>
      </c>
      <c r="AG78" s="4">
        <f t="shared" si="14"/>
        <v>353</v>
      </c>
      <c r="AI78" s="4">
        <f t="shared" si="15"/>
        <v>0</v>
      </c>
      <c r="AJ78" s="4">
        <f t="shared" si="16"/>
        <v>0</v>
      </c>
      <c r="AK78" s="4">
        <f t="shared" si="17"/>
        <v>0</v>
      </c>
      <c r="AL78" s="4">
        <f t="shared" si="18"/>
        <v>356</v>
      </c>
      <c r="AM78" s="4">
        <f t="shared" si="19"/>
        <v>356</v>
      </c>
    </row>
    <row r="79" spans="2:39" x14ac:dyDescent="0.35">
      <c r="B79" s="2" t="s">
        <v>75</v>
      </c>
      <c r="C79">
        <v>12</v>
      </c>
      <c r="O79">
        <v>10</v>
      </c>
      <c r="AA79">
        <v>22</v>
      </c>
      <c r="AC79" s="4">
        <f t="shared" si="10"/>
        <v>12</v>
      </c>
      <c r="AD79" s="4">
        <f t="shared" si="11"/>
        <v>0</v>
      </c>
      <c r="AE79" s="4">
        <f t="shared" si="12"/>
        <v>12</v>
      </c>
      <c r="AF79" s="4">
        <f t="shared" si="13"/>
        <v>0</v>
      </c>
      <c r="AG79" s="4">
        <f t="shared" si="14"/>
        <v>12</v>
      </c>
      <c r="AI79" s="4">
        <f t="shared" si="15"/>
        <v>10</v>
      </c>
      <c r="AJ79" s="4">
        <f t="shared" si="16"/>
        <v>0</v>
      </c>
      <c r="AK79" s="4">
        <f t="shared" si="17"/>
        <v>10</v>
      </c>
      <c r="AL79" s="4">
        <f t="shared" si="18"/>
        <v>0</v>
      </c>
      <c r="AM79" s="4">
        <f t="shared" si="19"/>
        <v>10</v>
      </c>
    </row>
    <row r="80" spans="2:39" x14ac:dyDescent="0.35">
      <c r="B80" s="2" t="s">
        <v>76</v>
      </c>
      <c r="C80">
        <v>46</v>
      </c>
      <c r="L80">
        <v>9</v>
      </c>
      <c r="O80">
        <v>38</v>
      </c>
      <c r="X80">
        <v>15</v>
      </c>
      <c r="AA80">
        <v>108</v>
      </c>
      <c r="AC80" s="4">
        <f t="shared" si="10"/>
        <v>46</v>
      </c>
      <c r="AD80" s="4">
        <f t="shared" si="11"/>
        <v>9</v>
      </c>
      <c r="AE80" s="4">
        <f t="shared" si="12"/>
        <v>55</v>
      </c>
      <c r="AF80" s="4">
        <f t="shared" si="13"/>
        <v>0</v>
      </c>
      <c r="AG80" s="4">
        <f t="shared" si="14"/>
        <v>55</v>
      </c>
      <c r="AI80" s="4">
        <f t="shared" si="15"/>
        <v>38</v>
      </c>
      <c r="AJ80" s="4">
        <f t="shared" si="16"/>
        <v>15</v>
      </c>
      <c r="AK80" s="4">
        <f t="shared" si="17"/>
        <v>53</v>
      </c>
      <c r="AL80" s="4">
        <f t="shared" si="18"/>
        <v>0</v>
      </c>
      <c r="AM80" s="4">
        <f t="shared" si="19"/>
        <v>53</v>
      </c>
    </row>
    <row r="81" spans="2:39" x14ac:dyDescent="0.35">
      <c r="B81" s="2" t="s">
        <v>77</v>
      </c>
      <c r="H81">
        <v>28</v>
      </c>
      <c r="T81">
        <v>28</v>
      </c>
      <c r="AA81">
        <v>56</v>
      </c>
      <c r="AC81" s="4">
        <f t="shared" si="10"/>
        <v>0</v>
      </c>
      <c r="AD81" s="4">
        <f t="shared" si="11"/>
        <v>0</v>
      </c>
      <c r="AE81" s="4">
        <f t="shared" si="12"/>
        <v>0</v>
      </c>
      <c r="AF81" s="4">
        <f t="shared" si="13"/>
        <v>28</v>
      </c>
      <c r="AG81" s="4">
        <f t="shared" si="14"/>
        <v>28</v>
      </c>
      <c r="AI81" s="4">
        <f t="shared" si="15"/>
        <v>0</v>
      </c>
      <c r="AJ81" s="4">
        <f t="shared" si="16"/>
        <v>0</v>
      </c>
      <c r="AK81" s="4">
        <f t="shared" si="17"/>
        <v>0</v>
      </c>
      <c r="AL81" s="4">
        <f t="shared" si="18"/>
        <v>28</v>
      </c>
      <c r="AM81" s="4">
        <f t="shared" si="19"/>
        <v>28</v>
      </c>
    </row>
    <row r="82" spans="2:39" x14ac:dyDescent="0.35">
      <c r="B82" s="2" t="s">
        <v>78</v>
      </c>
      <c r="C82">
        <v>8</v>
      </c>
      <c r="O82">
        <v>7</v>
      </c>
      <c r="AA82">
        <v>15</v>
      </c>
      <c r="AC82" s="4">
        <f t="shared" si="10"/>
        <v>8</v>
      </c>
      <c r="AD82" s="4">
        <f t="shared" si="11"/>
        <v>0</v>
      </c>
      <c r="AE82" s="4">
        <f t="shared" si="12"/>
        <v>8</v>
      </c>
      <c r="AF82" s="4">
        <f t="shared" si="13"/>
        <v>0</v>
      </c>
      <c r="AG82" s="4">
        <f t="shared" si="14"/>
        <v>8</v>
      </c>
      <c r="AI82" s="4">
        <f t="shared" si="15"/>
        <v>7</v>
      </c>
      <c r="AJ82" s="4">
        <f t="shared" si="16"/>
        <v>0</v>
      </c>
      <c r="AK82" s="4">
        <f t="shared" si="17"/>
        <v>7</v>
      </c>
      <c r="AL82" s="4">
        <f t="shared" si="18"/>
        <v>0</v>
      </c>
      <c r="AM82" s="4">
        <f t="shared" si="19"/>
        <v>7</v>
      </c>
    </row>
    <row r="83" spans="2:39" x14ac:dyDescent="0.35">
      <c r="B83" s="2" t="s">
        <v>79</v>
      </c>
      <c r="C83">
        <v>47</v>
      </c>
      <c r="L83">
        <v>13</v>
      </c>
      <c r="O83">
        <v>46</v>
      </c>
      <c r="X83">
        <v>16</v>
      </c>
      <c r="AA83">
        <v>122</v>
      </c>
      <c r="AC83" s="4">
        <f t="shared" si="10"/>
        <v>47</v>
      </c>
      <c r="AD83" s="4">
        <f t="shared" si="11"/>
        <v>13</v>
      </c>
      <c r="AE83" s="4">
        <f t="shared" si="12"/>
        <v>60</v>
      </c>
      <c r="AF83" s="4">
        <f t="shared" si="13"/>
        <v>0</v>
      </c>
      <c r="AG83" s="4">
        <f t="shared" si="14"/>
        <v>60</v>
      </c>
      <c r="AI83" s="4">
        <f t="shared" si="15"/>
        <v>46</v>
      </c>
      <c r="AJ83" s="4">
        <f t="shared" si="16"/>
        <v>16</v>
      </c>
      <c r="AK83" s="4">
        <f t="shared" si="17"/>
        <v>62</v>
      </c>
      <c r="AL83" s="4">
        <f t="shared" si="18"/>
        <v>0</v>
      </c>
      <c r="AM83" s="4">
        <f t="shared" si="19"/>
        <v>62</v>
      </c>
    </row>
    <row r="84" spans="2:39" x14ac:dyDescent="0.35">
      <c r="B84" s="2" t="s">
        <v>80</v>
      </c>
      <c r="H84">
        <v>30</v>
      </c>
      <c r="T84">
        <v>31</v>
      </c>
      <c r="AA84">
        <v>61</v>
      </c>
      <c r="AC84" s="4">
        <f t="shared" si="10"/>
        <v>0</v>
      </c>
      <c r="AD84" s="4">
        <f t="shared" si="11"/>
        <v>0</v>
      </c>
      <c r="AE84" s="4">
        <f t="shared" si="12"/>
        <v>0</v>
      </c>
      <c r="AF84" s="4">
        <f t="shared" si="13"/>
        <v>30</v>
      </c>
      <c r="AG84" s="4">
        <f t="shared" si="14"/>
        <v>30</v>
      </c>
      <c r="AI84" s="4">
        <f t="shared" si="15"/>
        <v>0</v>
      </c>
      <c r="AJ84" s="4">
        <f t="shared" si="16"/>
        <v>0</v>
      </c>
      <c r="AK84" s="4">
        <f t="shared" si="17"/>
        <v>0</v>
      </c>
      <c r="AL84" s="4">
        <f t="shared" si="18"/>
        <v>31</v>
      </c>
      <c r="AM84" s="4">
        <f t="shared" si="19"/>
        <v>31</v>
      </c>
    </row>
    <row r="85" spans="2:39" x14ac:dyDescent="0.35">
      <c r="B85" s="2" t="s">
        <v>81</v>
      </c>
      <c r="C85">
        <v>14</v>
      </c>
      <c r="H85">
        <v>6</v>
      </c>
      <c r="L85">
        <v>4</v>
      </c>
      <c r="O85">
        <v>12</v>
      </c>
      <c r="T85">
        <v>3</v>
      </c>
      <c r="X85">
        <v>5</v>
      </c>
      <c r="AA85">
        <v>44</v>
      </c>
      <c r="AC85" s="4">
        <f t="shared" si="10"/>
        <v>14</v>
      </c>
      <c r="AD85" s="4">
        <f t="shared" si="11"/>
        <v>4</v>
      </c>
      <c r="AE85" s="4">
        <f t="shared" si="12"/>
        <v>18</v>
      </c>
      <c r="AF85" s="4">
        <f t="shared" si="13"/>
        <v>6</v>
      </c>
      <c r="AG85" s="4">
        <f t="shared" si="14"/>
        <v>24</v>
      </c>
      <c r="AI85" s="4">
        <f t="shared" si="15"/>
        <v>12</v>
      </c>
      <c r="AJ85" s="4">
        <f t="shared" si="16"/>
        <v>5</v>
      </c>
      <c r="AK85" s="4">
        <f t="shared" si="17"/>
        <v>17</v>
      </c>
      <c r="AL85" s="4">
        <f t="shared" si="18"/>
        <v>3</v>
      </c>
      <c r="AM85" s="4">
        <f t="shared" si="19"/>
        <v>20</v>
      </c>
    </row>
    <row r="86" spans="2:39" x14ac:dyDescent="0.35">
      <c r="B86" s="2" t="s">
        <v>82</v>
      </c>
      <c r="C86">
        <v>39</v>
      </c>
      <c r="L86">
        <v>6</v>
      </c>
      <c r="O86">
        <v>39</v>
      </c>
      <c r="X86">
        <v>6</v>
      </c>
      <c r="AA86">
        <v>90</v>
      </c>
      <c r="AC86" s="4">
        <f t="shared" si="10"/>
        <v>39</v>
      </c>
      <c r="AD86" s="4">
        <f t="shared" si="11"/>
        <v>6</v>
      </c>
      <c r="AE86" s="4">
        <f t="shared" si="12"/>
        <v>45</v>
      </c>
      <c r="AF86" s="4">
        <f t="shared" si="13"/>
        <v>0</v>
      </c>
      <c r="AG86" s="4">
        <f t="shared" si="14"/>
        <v>45</v>
      </c>
      <c r="AI86" s="4">
        <f t="shared" si="15"/>
        <v>39</v>
      </c>
      <c r="AJ86" s="4">
        <f t="shared" si="16"/>
        <v>6</v>
      </c>
      <c r="AK86" s="4">
        <f t="shared" si="17"/>
        <v>45</v>
      </c>
      <c r="AL86" s="4">
        <f t="shared" si="18"/>
        <v>0</v>
      </c>
      <c r="AM86" s="4">
        <f t="shared" si="19"/>
        <v>45</v>
      </c>
    </row>
    <row r="87" spans="2:39" x14ac:dyDescent="0.35">
      <c r="B87" s="2" t="s">
        <v>83</v>
      </c>
      <c r="H87">
        <v>17</v>
      </c>
      <c r="T87">
        <v>17</v>
      </c>
      <c r="AA87">
        <v>34</v>
      </c>
      <c r="AC87" s="4">
        <f t="shared" si="10"/>
        <v>0</v>
      </c>
      <c r="AD87" s="4">
        <f t="shared" si="11"/>
        <v>0</v>
      </c>
      <c r="AE87" s="4">
        <f t="shared" si="12"/>
        <v>0</v>
      </c>
      <c r="AF87" s="4">
        <f t="shared" si="13"/>
        <v>17</v>
      </c>
      <c r="AG87" s="4">
        <f t="shared" si="14"/>
        <v>17</v>
      </c>
      <c r="AI87" s="4">
        <f t="shared" si="15"/>
        <v>0</v>
      </c>
      <c r="AJ87" s="4">
        <f t="shared" si="16"/>
        <v>0</v>
      </c>
      <c r="AK87" s="4">
        <f t="shared" si="17"/>
        <v>0</v>
      </c>
      <c r="AL87" s="4">
        <f t="shared" si="18"/>
        <v>17</v>
      </c>
      <c r="AM87" s="4">
        <f t="shared" si="19"/>
        <v>17</v>
      </c>
    </row>
    <row r="88" spans="2:39" x14ac:dyDescent="0.35">
      <c r="B88" s="2" t="s">
        <v>84</v>
      </c>
      <c r="C88">
        <v>4</v>
      </c>
      <c r="O88">
        <v>4</v>
      </c>
      <c r="AA88">
        <v>8</v>
      </c>
      <c r="AC88" s="4">
        <f t="shared" si="10"/>
        <v>4</v>
      </c>
      <c r="AD88" s="4">
        <f t="shared" si="11"/>
        <v>0</v>
      </c>
      <c r="AE88" s="4">
        <f t="shared" si="12"/>
        <v>4</v>
      </c>
      <c r="AF88" s="4">
        <f t="shared" si="13"/>
        <v>0</v>
      </c>
      <c r="AG88" s="4">
        <f t="shared" si="14"/>
        <v>4</v>
      </c>
      <c r="AI88" s="4">
        <f t="shared" si="15"/>
        <v>4</v>
      </c>
      <c r="AJ88" s="4">
        <f t="shared" si="16"/>
        <v>0</v>
      </c>
      <c r="AK88" s="4">
        <f t="shared" si="17"/>
        <v>4</v>
      </c>
      <c r="AL88" s="4">
        <f t="shared" si="18"/>
        <v>0</v>
      </c>
      <c r="AM88" s="4">
        <f t="shared" si="19"/>
        <v>4</v>
      </c>
    </row>
    <row r="89" spans="2:39" x14ac:dyDescent="0.35">
      <c r="B89" s="2" t="s">
        <v>85</v>
      </c>
      <c r="C89">
        <v>90</v>
      </c>
      <c r="H89">
        <v>44</v>
      </c>
      <c r="L89">
        <v>19</v>
      </c>
      <c r="O89">
        <v>82</v>
      </c>
      <c r="T89">
        <v>41</v>
      </c>
      <c r="X89">
        <v>23</v>
      </c>
      <c r="AA89">
        <v>299</v>
      </c>
      <c r="AC89" s="4">
        <f t="shared" si="10"/>
        <v>90</v>
      </c>
      <c r="AD89" s="4">
        <f t="shared" si="11"/>
        <v>19</v>
      </c>
      <c r="AE89" s="4">
        <f t="shared" si="12"/>
        <v>109</v>
      </c>
      <c r="AF89" s="4">
        <f t="shared" si="13"/>
        <v>44</v>
      </c>
      <c r="AG89" s="4">
        <f t="shared" si="14"/>
        <v>153</v>
      </c>
      <c r="AI89" s="4">
        <f t="shared" si="15"/>
        <v>82</v>
      </c>
      <c r="AJ89" s="4">
        <f t="shared" si="16"/>
        <v>23</v>
      </c>
      <c r="AK89" s="4">
        <f t="shared" si="17"/>
        <v>105</v>
      </c>
      <c r="AL89" s="4">
        <f t="shared" si="18"/>
        <v>41</v>
      </c>
      <c r="AM89" s="4">
        <f t="shared" si="19"/>
        <v>146</v>
      </c>
    </row>
    <row r="90" spans="2:39" x14ac:dyDescent="0.35">
      <c r="B90" s="2" t="s">
        <v>86</v>
      </c>
      <c r="C90">
        <v>148</v>
      </c>
      <c r="L90">
        <v>30</v>
      </c>
      <c r="O90">
        <v>140</v>
      </c>
      <c r="X90">
        <v>34</v>
      </c>
      <c r="AA90">
        <v>352</v>
      </c>
      <c r="AC90" s="4">
        <f t="shared" si="10"/>
        <v>148</v>
      </c>
      <c r="AD90" s="4">
        <f t="shared" si="11"/>
        <v>30</v>
      </c>
      <c r="AE90" s="4">
        <f t="shared" si="12"/>
        <v>178</v>
      </c>
      <c r="AF90" s="4">
        <f t="shared" si="13"/>
        <v>0</v>
      </c>
      <c r="AG90" s="4">
        <f t="shared" si="14"/>
        <v>178</v>
      </c>
      <c r="AI90" s="4">
        <f t="shared" si="15"/>
        <v>140</v>
      </c>
      <c r="AJ90" s="4">
        <f t="shared" si="16"/>
        <v>34</v>
      </c>
      <c r="AK90" s="4">
        <f t="shared" si="17"/>
        <v>174</v>
      </c>
      <c r="AL90" s="4">
        <f t="shared" si="18"/>
        <v>0</v>
      </c>
      <c r="AM90" s="4">
        <f t="shared" si="19"/>
        <v>174</v>
      </c>
    </row>
    <row r="91" spans="2:39" x14ac:dyDescent="0.35">
      <c r="B91" s="2" t="s">
        <v>87</v>
      </c>
      <c r="C91">
        <v>130</v>
      </c>
      <c r="L91">
        <v>33</v>
      </c>
      <c r="O91">
        <v>131</v>
      </c>
      <c r="X91">
        <v>19</v>
      </c>
      <c r="AA91">
        <v>313</v>
      </c>
      <c r="AC91" s="4">
        <f t="shared" si="10"/>
        <v>130</v>
      </c>
      <c r="AD91" s="4">
        <f t="shared" si="11"/>
        <v>33</v>
      </c>
      <c r="AE91" s="4">
        <f t="shared" si="12"/>
        <v>163</v>
      </c>
      <c r="AF91" s="4">
        <f t="shared" si="13"/>
        <v>0</v>
      </c>
      <c r="AG91" s="4">
        <f t="shared" si="14"/>
        <v>163</v>
      </c>
      <c r="AI91" s="4">
        <f t="shared" si="15"/>
        <v>131</v>
      </c>
      <c r="AJ91" s="4">
        <f t="shared" si="16"/>
        <v>19</v>
      </c>
      <c r="AK91" s="4">
        <f t="shared" si="17"/>
        <v>150</v>
      </c>
      <c r="AL91" s="4">
        <f t="shared" si="18"/>
        <v>0</v>
      </c>
      <c r="AM91" s="4">
        <f t="shared" si="19"/>
        <v>150</v>
      </c>
    </row>
    <row r="92" spans="2:39" x14ac:dyDescent="0.35">
      <c r="B92" s="2" t="s">
        <v>88</v>
      </c>
      <c r="C92">
        <v>123</v>
      </c>
      <c r="L92">
        <v>45</v>
      </c>
      <c r="O92">
        <v>117</v>
      </c>
      <c r="X92">
        <v>29</v>
      </c>
      <c r="AA92">
        <v>314</v>
      </c>
      <c r="AC92" s="4">
        <f t="shared" si="10"/>
        <v>123</v>
      </c>
      <c r="AD92" s="4">
        <f t="shared" si="11"/>
        <v>45</v>
      </c>
      <c r="AE92" s="4">
        <f t="shared" si="12"/>
        <v>168</v>
      </c>
      <c r="AF92" s="4">
        <f t="shared" si="13"/>
        <v>0</v>
      </c>
      <c r="AG92" s="4">
        <f t="shared" si="14"/>
        <v>168</v>
      </c>
      <c r="AI92" s="4">
        <f t="shared" si="15"/>
        <v>117</v>
      </c>
      <c r="AJ92" s="4">
        <f t="shared" si="16"/>
        <v>29</v>
      </c>
      <c r="AK92" s="4">
        <f t="shared" si="17"/>
        <v>146</v>
      </c>
      <c r="AL92" s="4">
        <f t="shared" si="18"/>
        <v>0</v>
      </c>
      <c r="AM92" s="4">
        <f t="shared" si="19"/>
        <v>146</v>
      </c>
    </row>
    <row r="93" spans="2:39" x14ac:dyDescent="0.35">
      <c r="B93" s="2" t="s">
        <v>89</v>
      </c>
      <c r="C93">
        <v>2448</v>
      </c>
      <c r="L93">
        <v>725</v>
      </c>
      <c r="O93">
        <v>2395</v>
      </c>
      <c r="X93">
        <v>718</v>
      </c>
      <c r="AA93">
        <v>6286</v>
      </c>
      <c r="AC93" s="4">
        <f t="shared" si="10"/>
        <v>2448</v>
      </c>
      <c r="AD93" s="4">
        <f t="shared" si="11"/>
        <v>725</v>
      </c>
      <c r="AE93" s="4">
        <f t="shared" si="12"/>
        <v>3173</v>
      </c>
      <c r="AF93" s="4">
        <f t="shared" si="13"/>
        <v>0</v>
      </c>
      <c r="AG93" s="4">
        <f t="shared" si="14"/>
        <v>3173</v>
      </c>
      <c r="AI93" s="4">
        <f t="shared" si="15"/>
        <v>2395</v>
      </c>
      <c r="AJ93" s="4">
        <f t="shared" si="16"/>
        <v>718</v>
      </c>
      <c r="AK93" s="4">
        <f t="shared" si="17"/>
        <v>3113</v>
      </c>
      <c r="AL93" s="4">
        <f t="shared" si="18"/>
        <v>0</v>
      </c>
      <c r="AM93" s="4">
        <f t="shared" si="19"/>
        <v>3113</v>
      </c>
    </row>
    <row r="94" spans="2:39" x14ac:dyDescent="0.35">
      <c r="B94" s="2" t="s">
        <v>90</v>
      </c>
      <c r="H94">
        <v>2782</v>
      </c>
      <c r="I94">
        <v>68</v>
      </c>
      <c r="J94">
        <v>54</v>
      </c>
      <c r="T94">
        <v>2855</v>
      </c>
      <c r="U94">
        <v>89</v>
      </c>
      <c r="V94">
        <v>59</v>
      </c>
      <c r="AA94">
        <v>5907</v>
      </c>
      <c r="AC94" s="4">
        <f t="shared" si="10"/>
        <v>0</v>
      </c>
      <c r="AD94" s="4">
        <f t="shared" si="11"/>
        <v>0</v>
      </c>
      <c r="AE94" s="4">
        <f t="shared" si="12"/>
        <v>0</v>
      </c>
      <c r="AF94" s="4">
        <f t="shared" si="13"/>
        <v>2904</v>
      </c>
      <c r="AG94" s="4">
        <f t="shared" si="14"/>
        <v>2904</v>
      </c>
      <c r="AI94" s="4">
        <f t="shared" si="15"/>
        <v>0</v>
      </c>
      <c r="AJ94" s="4">
        <f t="shared" si="16"/>
        <v>0</v>
      </c>
      <c r="AK94" s="4">
        <f t="shared" si="17"/>
        <v>0</v>
      </c>
      <c r="AL94" s="4">
        <f t="shared" si="18"/>
        <v>3003</v>
      </c>
      <c r="AM94" s="4">
        <f t="shared" si="19"/>
        <v>3003</v>
      </c>
    </row>
    <row r="95" spans="2:39" x14ac:dyDescent="0.35">
      <c r="B95" s="2" t="s">
        <v>91</v>
      </c>
      <c r="C95">
        <v>1170</v>
      </c>
      <c r="L95">
        <v>379</v>
      </c>
      <c r="O95">
        <v>1152</v>
      </c>
      <c r="X95">
        <v>371</v>
      </c>
      <c r="AA95">
        <v>3072</v>
      </c>
      <c r="AC95" s="4">
        <f t="shared" si="10"/>
        <v>1170</v>
      </c>
      <c r="AD95" s="4">
        <f t="shared" si="11"/>
        <v>379</v>
      </c>
      <c r="AE95" s="4">
        <f t="shared" si="12"/>
        <v>1549</v>
      </c>
      <c r="AF95" s="4">
        <f t="shared" si="13"/>
        <v>0</v>
      </c>
      <c r="AG95" s="4">
        <f t="shared" si="14"/>
        <v>1549</v>
      </c>
      <c r="AI95" s="4">
        <f t="shared" si="15"/>
        <v>1152</v>
      </c>
      <c r="AJ95" s="4">
        <f t="shared" si="16"/>
        <v>371</v>
      </c>
      <c r="AK95" s="4">
        <f t="shared" si="17"/>
        <v>1523</v>
      </c>
      <c r="AL95" s="4">
        <f t="shared" si="18"/>
        <v>0</v>
      </c>
      <c r="AM95" s="4">
        <f t="shared" si="19"/>
        <v>1523</v>
      </c>
    </row>
    <row r="96" spans="2:39" x14ac:dyDescent="0.35">
      <c r="B96" s="2" t="s">
        <v>92</v>
      </c>
      <c r="H96">
        <v>704</v>
      </c>
      <c r="T96">
        <v>659</v>
      </c>
      <c r="AA96">
        <v>1363</v>
      </c>
      <c r="AC96" s="4">
        <f t="shared" si="10"/>
        <v>0</v>
      </c>
      <c r="AD96" s="4">
        <f t="shared" si="11"/>
        <v>0</v>
      </c>
      <c r="AE96" s="4">
        <f t="shared" si="12"/>
        <v>0</v>
      </c>
      <c r="AF96" s="4">
        <f t="shared" si="13"/>
        <v>704</v>
      </c>
      <c r="AG96" s="4">
        <f t="shared" si="14"/>
        <v>704</v>
      </c>
      <c r="AI96" s="4">
        <f t="shared" si="15"/>
        <v>0</v>
      </c>
      <c r="AJ96" s="4">
        <f t="shared" si="16"/>
        <v>0</v>
      </c>
      <c r="AK96" s="4">
        <f t="shared" si="17"/>
        <v>0</v>
      </c>
      <c r="AL96" s="4">
        <f t="shared" si="18"/>
        <v>659</v>
      </c>
      <c r="AM96" s="4">
        <f t="shared" si="19"/>
        <v>659</v>
      </c>
    </row>
    <row r="97" spans="2:39" x14ac:dyDescent="0.35">
      <c r="B97" s="2" t="s">
        <v>93</v>
      </c>
      <c r="C97">
        <v>87</v>
      </c>
      <c r="O97">
        <v>85</v>
      </c>
      <c r="X97">
        <v>6</v>
      </c>
      <c r="AA97">
        <v>178</v>
      </c>
      <c r="AC97" s="4">
        <f t="shared" si="10"/>
        <v>87</v>
      </c>
      <c r="AD97" s="4">
        <f t="shared" si="11"/>
        <v>0</v>
      </c>
      <c r="AE97" s="4">
        <f t="shared" si="12"/>
        <v>87</v>
      </c>
      <c r="AF97" s="4">
        <f t="shared" si="13"/>
        <v>0</v>
      </c>
      <c r="AG97" s="4">
        <f t="shared" si="14"/>
        <v>87</v>
      </c>
      <c r="AI97" s="4">
        <f t="shared" si="15"/>
        <v>85</v>
      </c>
      <c r="AJ97" s="4">
        <f t="shared" si="16"/>
        <v>6</v>
      </c>
      <c r="AK97" s="4">
        <f t="shared" si="17"/>
        <v>91</v>
      </c>
      <c r="AL97" s="4">
        <f t="shared" si="18"/>
        <v>0</v>
      </c>
      <c r="AM97" s="4">
        <f t="shared" si="19"/>
        <v>91</v>
      </c>
    </row>
    <row r="98" spans="2:39" x14ac:dyDescent="0.35">
      <c r="B98" s="2" t="s">
        <v>94</v>
      </c>
      <c r="C98">
        <v>260</v>
      </c>
      <c r="L98">
        <v>60</v>
      </c>
      <c r="O98">
        <v>257</v>
      </c>
      <c r="X98">
        <v>80</v>
      </c>
      <c r="AA98">
        <v>657</v>
      </c>
      <c r="AC98" s="4">
        <f t="shared" si="10"/>
        <v>260</v>
      </c>
      <c r="AD98" s="4">
        <f t="shared" si="11"/>
        <v>60</v>
      </c>
      <c r="AE98" s="4">
        <f t="shared" si="12"/>
        <v>320</v>
      </c>
      <c r="AF98" s="4">
        <f t="shared" si="13"/>
        <v>0</v>
      </c>
      <c r="AG98" s="4">
        <f t="shared" si="14"/>
        <v>320</v>
      </c>
      <c r="AI98" s="4">
        <f t="shared" si="15"/>
        <v>257</v>
      </c>
      <c r="AJ98" s="4">
        <f t="shared" si="16"/>
        <v>80</v>
      </c>
      <c r="AK98" s="4">
        <f t="shared" si="17"/>
        <v>337</v>
      </c>
      <c r="AL98" s="4">
        <f t="shared" si="18"/>
        <v>0</v>
      </c>
      <c r="AM98" s="4">
        <f t="shared" si="19"/>
        <v>337</v>
      </c>
    </row>
    <row r="99" spans="2:39" x14ac:dyDescent="0.35">
      <c r="B99" s="2" t="s">
        <v>95</v>
      </c>
      <c r="C99">
        <v>259</v>
      </c>
      <c r="L99">
        <v>40</v>
      </c>
      <c r="O99">
        <v>261</v>
      </c>
      <c r="X99">
        <v>45</v>
      </c>
      <c r="AA99">
        <v>605</v>
      </c>
      <c r="AC99" s="4">
        <f t="shared" si="10"/>
        <v>259</v>
      </c>
      <c r="AD99" s="4">
        <f t="shared" si="11"/>
        <v>40</v>
      </c>
      <c r="AE99" s="4">
        <f t="shared" si="12"/>
        <v>299</v>
      </c>
      <c r="AF99" s="4">
        <f t="shared" si="13"/>
        <v>0</v>
      </c>
      <c r="AG99" s="4">
        <f t="shared" si="14"/>
        <v>299</v>
      </c>
      <c r="AI99" s="4">
        <f t="shared" si="15"/>
        <v>261</v>
      </c>
      <c r="AJ99" s="4">
        <f t="shared" si="16"/>
        <v>45</v>
      </c>
      <c r="AK99" s="4">
        <f t="shared" si="17"/>
        <v>306</v>
      </c>
      <c r="AL99" s="4">
        <f t="shared" si="18"/>
        <v>0</v>
      </c>
      <c r="AM99" s="4">
        <f t="shared" si="19"/>
        <v>306</v>
      </c>
    </row>
    <row r="100" spans="2:39" x14ac:dyDescent="0.35">
      <c r="B100" s="2" t="s">
        <v>96</v>
      </c>
      <c r="C100">
        <v>146</v>
      </c>
      <c r="L100">
        <v>44</v>
      </c>
      <c r="O100">
        <v>151</v>
      </c>
      <c r="X100">
        <v>54</v>
      </c>
      <c r="AA100">
        <v>395</v>
      </c>
      <c r="AC100" s="4">
        <f t="shared" si="10"/>
        <v>146</v>
      </c>
      <c r="AD100" s="4">
        <f t="shared" si="11"/>
        <v>44</v>
      </c>
      <c r="AE100" s="4">
        <f t="shared" si="12"/>
        <v>190</v>
      </c>
      <c r="AF100" s="4">
        <f t="shared" si="13"/>
        <v>0</v>
      </c>
      <c r="AG100" s="4">
        <f t="shared" si="14"/>
        <v>190</v>
      </c>
      <c r="AI100" s="4">
        <f t="shared" si="15"/>
        <v>151</v>
      </c>
      <c r="AJ100" s="4">
        <f t="shared" si="16"/>
        <v>54</v>
      </c>
      <c r="AK100" s="4">
        <f t="shared" si="17"/>
        <v>205</v>
      </c>
      <c r="AL100" s="4">
        <f t="shared" si="18"/>
        <v>0</v>
      </c>
      <c r="AM100" s="4">
        <f t="shared" si="19"/>
        <v>205</v>
      </c>
    </row>
    <row r="101" spans="2:39" x14ac:dyDescent="0.35">
      <c r="B101" s="2" t="s">
        <v>97</v>
      </c>
      <c r="C101">
        <v>148</v>
      </c>
      <c r="L101">
        <v>44</v>
      </c>
      <c r="O101">
        <v>140</v>
      </c>
      <c r="X101">
        <v>40</v>
      </c>
      <c r="AA101">
        <v>372</v>
      </c>
      <c r="AC101" s="4">
        <f t="shared" si="10"/>
        <v>148</v>
      </c>
      <c r="AD101" s="4">
        <f t="shared" si="11"/>
        <v>44</v>
      </c>
      <c r="AE101" s="4">
        <f t="shared" si="12"/>
        <v>192</v>
      </c>
      <c r="AF101" s="4">
        <f t="shared" si="13"/>
        <v>0</v>
      </c>
      <c r="AG101" s="4">
        <f t="shared" si="14"/>
        <v>192</v>
      </c>
      <c r="AI101" s="4">
        <f t="shared" si="15"/>
        <v>140</v>
      </c>
      <c r="AJ101" s="4">
        <f t="shared" si="16"/>
        <v>40</v>
      </c>
      <c r="AK101" s="4">
        <f t="shared" si="17"/>
        <v>180</v>
      </c>
      <c r="AL101" s="4">
        <f t="shared" si="18"/>
        <v>0</v>
      </c>
      <c r="AM101" s="4">
        <f t="shared" si="19"/>
        <v>180</v>
      </c>
    </row>
    <row r="102" spans="2:39" x14ac:dyDescent="0.35">
      <c r="B102" s="2" t="s">
        <v>98</v>
      </c>
      <c r="C102">
        <v>10</v>
      </c>
      <c r="O102">
        <v>10</v>
      </c>
      <c r="AA102">
        <v>20</v>
      </c>
      <c r="AC102" s="4">
        <f t="shared" si="10"/>
        <v>10</v>
      </c>
      <c r="AD102" s="4">
        <f t="shared" si="11"/>
        <v>0</v>
      </c>
      <c r="AE102" s="4">
        <f t="shared" si="12"/>
        <v>10</v>
      </c>
      <c r="AF102" s="4">
        <f t="shared" si="13"/>
        <v>0</v>
      </c>
      <c r="AG102" s="4">
        <f t="shared" si="14"/>
        <v>10</v>
      </c>
      <c r="AI102" s="4">
        <f t="shared" si="15"/>
        <v>10</v>
      </c>
      <c r="AJ102" s="4">
        <f t="shared" si="16"/>
        <v>0</v>
      </c>
      <c r="AK102" s="4">
        <f t="shared" si="17"/>
        <v>10</v>
      </c>
      <c r="AL102" s="4">
        <f t="shared" si="18"/>
        <v>0</v>
      </c>
      <c r="AM102" s="4">
        <f t="shared" si="19"/>
        <v>10</v>
      </c>
    </row>
    <row r="103" spans="2:39" x14ac:dyDescent="0.35">
      <c r="B103" s="2" t="s">
        <v>99</v>
      </c>
      <c r="C103">
        <v>439</v>
      </c>
      <c r="L103">
        <v>118</v>
      </c>
      <c r="O103">
        <v>411</v>
      </c>
      <c r="X103">
        <v>139</v>
      </c>
      <c r="AA103">
        <v>1107</v>
      </c>
      <c r="AC103" s="4">
        <f t="shared" si="10"/>
        <v>439</v>
      </c>
      <c r="AD103" s="4">
        <f t="shared" si="11"/>
        <v>118</v>
      </c>
      <c r="AE103" s="4">
        <f t="shared" si="12"/>
        <v>557</v>
      </c>
      <c r="AF103" s="4">
        <f t="shared" si="13"/>
        <v>0</v>
      </c>
      <c r="AG103" s="4">
        <f t="shared" si="14"/>
        <v>557</v>
      </c>
      <c r="AI103" s="4">
        <f t="shared" si="15"/>
        <v>411</v>
      </c>
      <c r="AJ103" s="4">
        <f t="shared" si="16"/>
        <v>139</v>
      </c>
      <c r="AK103" s="4">
        <f t="shared" si="17"/>
        <v>550</v>
      </c>
      <c r="AL103" s="4">
        <f t="shared" si="18"/>
        <v>0</v>
      </c>
      <c r="AM103" s="4">
        <f t="shared" si="19"/>
        <v>550</v>
      </c>
    </row>
    <row r="104" spans="2:39" x14ac:dyDescent="0.35">
      <c r="B104" s="2" t="s">
        <v>100</v>
      </c>
      <c r="C104">
        <v>434</v>
      </c>
      <c r="L104">
        <v>169</v>
      </c>
      <c r="O104">
        <v>428</v>
      </c>
      <c r="X104">
        <v>173</v>
      </c>
      <c r="AA104">
        <v>1204</v>
      </c>
      <c r="AC104" s="4">
        <f t="shared" si="10"/>
        <v>434</v>
      </c>
      <c r="AD104" s="4">
        <f t="shared" si="11"/>
        <v>169</v>
      </c>
      <c r="AE104" s="4">
        <f t="shared" si="12"/>
        <v>603</v>
      </c>
      <c r="AF104" s="4">
        <f t="shared" si="13"/>
        <v>0</v>
      </c>
      <c r="AG104" s="4">
        <f t="shared" si="14"/>
        <v>603</v>
      </c>
      <c r="AI104" s="4">
        <f t="shared" si="15"/>
        <v>428</v>
      </c>
      <c r="AJ104" s="4">
        <f t="shared" si="16"/>
        <v>173</v>
      </c>
      <c r="AK104" s="4">
        <f t="shared" si="17"/>
        <v>601</v>
      </c>
      <c r="AL104" s="4">
        <f t="shared" si="18"/>
        <v>0</v>
      </c>
      <c r="AM104" s="4">
        <f t="shared" si="19"/>
        <v>601</v>
      </c>
    </row>
    <row r="105" spans="2:39" x14ac:dyDescent="0.35">
      <c r="B105" s="2" t="s">
        <v>101</v>
      </c>
      <c r="H105">
        <v>342</v>
      </c>
      <c r="T105">
        <v>338</v>
      </c>
      <c r="AA105">
        <v>680</v>
      </c>
      <c r="AC105" s="4">
        <f t="shared" si="10"/>
        <v>0</v>
      </c>
      <c r="AD105" s="4">
        <f t="shared" si="11"/>
        <v>0</v>
      </c>
      <c r="AE105" s="4">
        <f t="shared" si="12"/>
        <v>0</v>
      </c>
      <c r="AF105" s="4">
        <f t="shared" si="13"/>
        <v>342</v>
      </c>
      <c r="AG105" s="4">
        <f t="shared" si="14"/>
        <v>342</v>
      </c>
      <c r="AI105" s="4">
        <f t="shared" si="15"/>
        <v>0</v>
      </c>
      <c r="AJ105" s="4">
        <f t="shared" si="16"/>
        <v>0</v>
      </c>
      <c r="AK105" s="4">
        <f t="shared" si="17"/>
        <v>0</v>
      </c>
      <c r="AL105" s="4">
        <f t="shared" si="18"/>
        <v>338</v>
      </c>
      <c r="AM105" s="4">
        <f t="shared" si="19"/>
        <v>338</v>
      </c>
    </row>
    <row r="106" spans="2:39" x14ac:dyDescent="0.35">
      <c r="B106" s="2" t="s">
        <v>102</v>
      </c>
      <c r="C106">
        <v>984</v>
      </c>
      <c r="L106">
        <v>359</v>
      </c>
      <c r="O106">
        <v>981</v>
      </c>
      <c r="X106">
        <v>346</v>
      </c>
      <c r="AA106">
        <v>2670</v>
      </c>
      <c r="AC106" s="4">
        <f t="shared" si="10"/>
        <v>984</v>
      </c>
      <c r="AD106" s="4">
        <f t="shared" si="11"/>
        <v>359</v>
      </c>
      <c r="AE106" s="4">
        <f t="shared" si="12"/>
        <v>1343</v>
      </c>
      <c r="AF106" s="4">
        <f t="shared" si="13"/>
        <v>0</v>
      </c>
      <c r="AG106" s="4">
        <f t="shared" si="14"/>
        <v>1343</v>
      </c>
      <c r="AI106" s="4">
        <f t="shared" si="15"/>
        <v>981</v>
      </c>
      <c r="AJ106" s="4">
        <f t="shared" si="16"/>
        <v>346</v>
      </c>
      <c r="AK106" s="4">
        <f t="shared" si="17"/>
        <v>1327</v>
      </c>
      <c r="AL106" s="4">
        <f t="shared" si="18"/>
        <v>0</v>
      </c>
      <c r="AM106" s="4">
        <f t="shared" si="19"/>
        <v>1327</v>
      </c>
    </row>
    <row r="107" spans="2:39" x14ac:dyDescent="0.35">
      <c r="B107" s="2" t="s">
        <v>103</v>
      </c>
      <c r="H107">
        <v>635</v>
      </c>
      <c r="T107">
        <v>671</v>
      </c>
      <c r="AA107">
        <v>1306</v>
      </c>
      <c r="AC107" s="4">
        <f t="shared" si="10"/>
        <v>0</v>
      </c>
      <c r="AD107" s="4">
        <f t="shared" si="11"/>
        <v>0</v>
      </c>
      <c r="AE107" s="4">
        <f t="shared" si="12"/>
        <v>0</v>
      </c>
      <c r="AF107" s="4">
        <f t="shared" si="13"/>
        <v>635</v>
      </c>
      <c r="AG107" s="4">
        <f t="shared" si="14"/>
        <v>635</v>
      </c>
      <c r="AI107" s="4">
        <f t="shared" si="15"/>
        <v>0</v>
      </c>
      <c r="AJ107" s="4">
        <f t="shared" si="16"/>
        <v>0</v>
      </c>
      <c r="AK107" s="4">
        <f t="shared" si="17"/>
        <v>0</v>
      </c>
      <c r="AL107" s="4">
        <f t="shared" si="18"/>
        <v>671</v>
      </c>
      <c r="AM107" s="4">
        <f t="shared" si="19"/>
        <v>671</v>
      </c>
    </row>
    <row r="108" spans="2:39" x14ac:dyDescent="0.35">
      <c r="B108" s="2" t="s">
        <v>104</v>
      </c>
      <c r="C108">
        <v>513</v>
      </c>
      <c r="L108">
        <v>152</v>
      </c>
      <c r="O108">
        <v>507</v>
      </c>
      <c r="X108">
        <v>149</v>
      </c>
      <c r="AA108">
        <v>1321</v>
      </c>
      <c r="AC108" s="4">
        <f t="shared" si="10"/>
        <v>513</v>
      </c>
      <c r="AD108" s="4">
        <f t="shared" si="11"/>
        <v>152</v>
      </c>
      <c r="AE108" s="4">
        <f t="shared" si="12"/>
        <v>665</v>
      </c>
      <c r="AF108" s="4">
        <f t="shared" si="13"/>
        <v>0</v>
      </c>
      <c r="AG108" s="4">
        <f t="shared" si="14"/>
        <v>665</v>
      </c>
      <c r="AI108" s="4">
        <f t="shared" si="15"/>
        <v>507</v>
      </c>
      <c r="AJ108" s="4">
        <f t="shared" si="16"/>
        <v>149</v>
      </c>
      <c r="AK108" s="4">
        <f t="shared" si="17"/>
        <v>656</v>
      </c>
      <c r="AL108" s="4">
        <f t="shared" si="18"/>
        <v>0</v>
      </c>
      <c r="AM108" s="4">
        <f t="shared" si="19"/>
        <v>656</v>
      </c>
    </row>
    <row r="109" spans="2:39" x14ac:dyDescent="0.35">
      <c r="B109" s="2" t="s">
        <v>105</v>
      </c>
      <c r="C109">
        <v>116</v>
      </c>
      <c r="L109">
        <v>29</v>
      </c>
      <c r="O109">
        <v>114</v>
      </c>
      <c r="X109">
        <v>36</v>
      </c>
      <c r="AA109">
        <v>295</v>
      </c>
      <c r="AC109" s="4">
        <f t="shared" si="10"/>
        <v>116</v>
      </c>
      <c r="AD109" s="4">
        <f t="shared" si="11"/>
        <v>29</v>
      </c>
      <c r="AE109" s="4">
        <f t="shared" si="12"/>
        <v>145</v>
      </c>
      <c r="AF109" s="4">
        <f t="shared" si="13"/>
        <v>0</v>
      </c>
      <c r="AG109" s="4">
        <f t="shared" si="14"/>
        <v>145</v>
      </c>
      <c r="AI109" s="4">
        <f t="shared" si="15"/>
        <v>114</v>
      </c>
      <c r="AJ109" s="4">
        <f t="shared" si="16"/>
        <v>36</v>
      </c>
      <c r="AK109" s="4">
        <f t="shared" si="17"/>
        <v>150</v>
      </c>
      <c r="AL109" s="4">
        <f t="shared" si="18"/>
        <v>0</v>
      </c>
      <c r="AM109" s="4">
        <f t="shared" si="19"/>
        <v>150</v>
      </c>
    </row>
    <row r="110" spans="2:39" x14ac:dyDescent="0.35">
      <c r="B110" s="2" t="s">
        <v>106</v>
      </c>
      <c r="C110">
        <v>82</v>
      </c>
      <c r="L110">
        <v>19</v>
      </c>
      <c r="O110">
        <v>79</v>
      </c>
      <c r="X110">
        <v>23</v>
      </c>
      <c r="AA110">
        <v>203</v>
      </c>
      <c r="AC110" s="4">
        <f t="shared" si="10"/>
        <v>82</v>
      </c>
      <c r="AD110" s="4">
        <f t="shared" si="11"/>
        <v>19</v>
      </c>
      <c r="AE110" s="4">
        <f t="shared" si="12"/>
        <v>101</v>
      </c>
      <c r="AF110" s="4">
        <f t="shared" si="13"/>
        <v>0</v>
      </c>
      <c r="AG110" s="4">
        <f t="shared" si="14"/>
        <v>101</v>
      </c>
      <c r="AI110" s="4">
        <f t="shared" si="15"/>
        <v>79</v>
      </c>
      <c r="AJ110" s="4">
        <f t="shared" si="16"/>
        <v>23</v>
      </c>
      <c r="AK110" s="4">
        <f t="shared" si="17"/>
        <v>102</v>
      </c>
      <c r="AL110" s="4">
        <f t="shared" si="18"/>
        <v>0</v>
      </c>
      <c r="AM110" s="4">
        <f t="shared" si="19"/>
        <v>102</v>
      </c>
    </row>
    <row r="111" spans="2:39" x14ac:dyDescent="0.35">
      <c r="B111" s="2" t="s">
        <v>107</v>
      </c>
      <c r="C111">
        <v>321</v>
      </c>
      <c r="L111">
        <v>150</v>
      </c>
      <c r="O111">
        <v>343</v>
      </c>
      <c r="X111">
        <v>148</v>
      </c>
      <c r="AA111">
        <v>962</v>
      </c>
      <c r="AC111" s="4">
        <f t="shared" si="10"/>
        <v>321</v>
      </c>
      <c r="AD111" s="4">
        <f t="shared" si="11"/>
        <v>150</v>
      </c>
      <c r="AE111" s="4">
        <f t="shared" si="12"/>
        <v>471</v>
      </c>
      <c r="AF111" s="4">
        <f t="shared" si="13"/>
        <v>0</v>
      </c>
      <c r="AG111" s="4">
        <f t="shared" si="14"/>
        <v>471</v>
      </c>
      <c r="AI111" s="4">
        <f t="shared" si="15"/>
        <v>343</v>
      </c>
      <c r="AJ111" s="4">
        <f t="shared" si="16"/>
        <v>148</v>
      </c>
      <c r="AK111" s="4">
        <f t="shared" si="17"/>
        <v>491</v>
      </c>
      <c r="AL111" s="4">
        <f t="shared" si="18"/>
        <v>0</v>
      </c>
      <c r="AM111" s="4">
        <f t="shared" si="19"/>
        <v>491</v>
      </c>
    </row>
    <row r="112" spans="2:39" x14ac:dyDescent="0.35">
      <c r="B112" s="2" t="s">
        <v>108</v>
      </c>
      <c r="H112">
        <v>249</v>
      </c>
      <c r="T112">
        <v>266</v>
      </c>
      <c r="AA112">
        <v>515</v>
      </c>
      <c r="AC112" s="4">
        <f t="shared" si="10"/>
        <v>0</v>
      </c>
      <c r="AD112" s="4">
        <f t="shared" si="11"/>
        <v>0</v>
      </c>
      <c r="AE112" s="4">
        <f t="shared" si="12"/>
        <v>0</v>
      </c>
      <c r="AF112" s="4">
        <f t="shared" si="13"/>
        <v>249</v>
      </c>
      <c r="AG112" s="4">
        <f t="shared" si="14"/>
        <v>249</v>
      </c>
      <c r="AI112" s="4">
        <f t="shared" si="15"/>
        <v>0</v>
      </c>
      <c r="AJ112" s="4">
        <f t="shared" si="16"/>
        <v>0</v>
      </c>
      <c r="AK112" s="4">
        <f t="shared" si="17"/>
        <v>0</v>
      </c>
      <c r="AL112" s="4">
        <f t="shared" si="18"/>
        <v>266</v>
      </c>
      <c r="AM112" s="4">
        <f t="shared" si="19"/>
        <v>266</v>
      </c>
    </row>
    <row r="113" spans="2:39" x14ac:dyDescent="0.35">
      <c r="B113" s="2" t="s">
        <v>109</v>
      </c>
      <c r="C113">
        <v>3774</v>
      </c>
      <c r="L113">
        <v>1087</v>
      </c>
      <c r="O113">
        <v>3800</v>
      </c>
      <c r="X113">
        <v>1095</v>
      </c>
      <c r="AA113">
        <v>9756</v>
      </c>
      <c r="AC113" s="4">
        <f t="shared" si="10"/>
        <v>3774</v>
      </c>
      <c r="AD113" s="4">
        <f t="shared" si="11"/>
        <v>1087</v>
      </c>
      <c r="AE113" s="4">
        <f t="shared" si="12"/>
        <v>4861</v>
      </c>
      <c r="AF113" s="4">
        <f t="shared" si="13"/>
        <v>0</v>
      </c>
      <c r="AG113" s="4">
        <f t="shared" si="14"/>
        <v>4861</v>
      </c>
      <c r="AI113" s="4">
        <f t="shared" si="15"/>
        <v>3800</v>
      </c>
      <c r="AJ113" s="4">
        <f t="shared" si="16"/>
        <v>1095</v>
      </c>
      <c r="AK113" s="4">
        <f t="shared" si="17"/>
        <v>4895</v>
      </c>
      <c r="AL113" s="4">
        <f t="shared" si="18"/>
        <v>0</v>
      </c>
      <c r="AM113" s="4">
        <f t="shared" si="19"/>
        <v>4895</v>
      </c>
    </row>
    <row r="114" spans="2:39" x14ac:dyDescent="0.35">
      <c r="B114" s="2" t="s">
        <v>110</v>
      </c>
      <c r="H114">
        <v>2813</v>
      </c>
      <c r="I114">
        <v>56</v>
      </c>
      <c r="T114">
        <v>2864</v>
      </c>
      <c r="U114">
        <v>69</v>
      </c>
      <c r="AA114">
        <v>5802</v>
      </c>
      <c r="AC114" s="4">
        <f t="shared" si="10"/>
        <v>0</v>
      </c>
      <c r="AD114" s="4">
        <f t="shared" si="11"/>
        <v>0</v>
      </c>
      <c r="AE114" s="4">
        <f t="shared" si="12"/>
        <v>0</v>
      </c>
      <c r="AF114" s="4">
        <f t="shared" si="13"/>
        <v>2869</v>
      </c>
      <c r="AG114" s="4">
        <f t="shared" si="14"/>
        <v>2869</v>
      </c>
      <c r="AI114" s="4">
        <f t="shared" si="15"/>
        <v>0</v>
      </c>
      <c r="AJ114" s="4">
        <f t="shared" si="16"/>
        <v>0</v>
      </c>
      <c r="AK114" s="4">
        <f t="shared" si="17"/>
        <v>0</v>
      </c>
      <c r="AL114" s="4">
        <f t="shared" si="18"/>
        <v>2933</v>
      </c>
      <c r="AM114" s="4">
        <f t="shared" si="19"/>
        <v>2933</v>
      </c>
    </row>
    <row r="115" spans="2:39" x14ac:dyDescent="0.35">
      <c r="B115" s="2" t="s">
        <v>111</v>
      </c>
      <c r="C115">
        <v>33</v>
      </c>
      <c r="L115">
        <v>10</v>
      </c>
      <c r="O115">
        <v>35</v>
      </c>
      <c r="X115">
        <v>7</v>
      </c>
      <c r="AA115">
        <v>85</v>
      </c>
      <c r="AC115" s="4">
        <f t="shared" si="10"/>
        <v>33</v>
      </c>
      <c r="AD115" s="4">
        <f t="shared" si="11"/>
        <v>10</v>
      </c>
      <c r="AE115" s="4">
        <f t="shared" si="12"/>
        <v>43</v>
      </c>
      <c r="AF115" s="4">
        <f t="shared" si="13"/>
        <v>0</v>
      </c>
      <c r="AG115" s="4">
        <f t="shared" si="14"/>
        <v>43</v>
      </c>
      <c r="AI115" s="4">
        <f t="shared" si="15"/>
        <v>35</v>
      </c>
      <c r="AJ115" s="4">
        <f t="shared" si="16"/>
        <v>7</v>
      </c>
      <c r="AK115" s="4">
        <f t="shared" si="17"/>
        <v>42</v>
      </c>
      <c r="AL115" s="4">
        <f t="shared" si="18"/>
        <v>0</v>
      </c>
      <c r="AM115" s="4">
        <f t="shared" si="19"/>
        <v>42</v>
      </c>
    </row>
    <row r="116" spans="2:39" x14ac:dyDescent="0.35">
      <c r="B116" s="2" t="s">
        <v>112</v>
      </c>
      <c r="H116">
        <v>7</v>
      </c>
      <c r="T116">
        <v>8</v>
      </c>
      <c r="AA116">
        <v>15</v>
      </c>
      <c r="AC116" s="4">
        <f t="shared" si="10"/>
        <v>0</v>
      </c>
      <c r="AD116" s="4">
        <f t="shared" si="11"/>
        <v>0</v>
      </c>
      <c r="AE116" s="4">
        <f t="shared" si="12"/>
        <v>0</v>
      </c>
      <c r="AF116" s="4">
        <f t="shared" si="13"/>
        <v>7</v>
      </c>
      <c r="AG116" s="4">
        <f t="shared" si="14"/>
        <v>7</v>
      </c>
      <c r="AI116" s="4">
        <f t="shared" si="15"/>
        <v>0</v>
      </c>
      <c r="AJ116" s="4">
        <f t="shared" si="16"/>
        <v>0</v>
      </c>
      <c r="AK116" s="4">
        <f t="shared" si="17"/>
        <v>0</v>
      </c>
      <c r="AL116" s="4">
        <f t="shared" si="18"/>
        <v>8</v>
      </c>
      <c r="AM116" s="4">
        <f t="shared" si="19"/>
        <v>8</v>
      </c>
    </row>
    <row r="117" spans="2:39" x14ac:dyDescent="0.35">
      <c r="B117" s="2" t="s">
        <v>113</v>
      </c>
      <c r="C117">
        <v>17</v>
      </c>
      <c r="O117">
        <v>15</v>
      </c>
      <c r="AA117">
        <v>32</v>
      </c>
      <c r="AC117" s="4">
        <f t="shared" si="10"/>
        <v>17</v>
      </c>
      <c r="AD117" s="4">
        <f t="shared" si="11"/>
        <v>0</v>
      </c>
      <c r="AE117" s="4">
        <f t="shared" si="12"/>
        <v>17</v>
      </c>
      <c r="AF117" s="4">
        <f t="shared" si="13"/>
        <v>0</v>
      </c>
      <c r="AG117" s="4">
        <f t="shared" si="14"/>
        <v>17</v>
      </c>
      <c r="AI117" s="4">
        <f t="shared" si="15"/>
        <v>15</v>
      </c>
      <c r="AJ117" s="4">
        <f t="shared" si="16"/>
        <v>0</v>
      </c>
      <c r="AK117" s="4">
        <f t="shared" si="17"/>
        <v>15</v>
      </c>
      <c r="AL117" s="4">
        <f t="shared" si="18"/>
        <v>0</v>
      </c>
      <c r="AM117" s="4">
        <f t="shared" si="19"/>
        <v>15</v>
      </c>
    </row>
    <row r="118" spans="2:39" x14ac:dyDescent="0.35">
      <c r="B118" s="2" t="s">
        <v>114</v>
      </c>
      <c r="C118">
        <v>18</v>
      </c>
      <c r="O118">
        <v>21</v>
      </c>
      <c r="AA118">
        <v>39</v>
      </c>
      <c r="AC118" s="4">
        <f t="shared" si="10"/>
        <v>18</v>
      </c>
      <c r="AD118" s="4">
        <f t="shared" si="11"/>
        <v>0</v>
      </c>
      <c r="AE118" s="4">
        <f t="shared" si="12"/>
        <v>18</v>
      </c>
      <c r="AF118" s="4">
        <f t="shared" si="13"/>
        <v>0</v>
      </c>
      <c r="AG118" s="4">
        <f t="shared" si="14"/>
        <v>18</v>
      </c>
      <c r="AI118" s="4">
        <f t="shared" si="15"/>
        <v>21</v>
      </c>
      <c r="AJ118" s="4">
        <f t="shared" si="16"/>
        <v>0</v>
      </c>
      <c r="AK118" s="4">
        <f t="shared" si="17"/>
        <v>21</v>
      </c>
      <c r="AL118" s="4">
        <f t="shared" si="18"/>
        <v>0</v>
      </c>
      <c r="AM118" s="4">
        <f t="shared" si="19"/>
        <v>21</v>
      </c>
    </row>
    <row r="119" spans="2:39" x14ac:dyDescent="0.35">
      <c r="B119" s="2" t="s">
        <v>115</v>
      </c>
      <c r="C119">
        <v>431</v>
      </c>
      <c r="L119">
        <v>125</v>
      </c>
      <c r="O119">
        <v>425</v>
      </c>
      <c r="X119">
        <v>119</v>
      </c>
      <c r="AA119">
        <v>1100</v>
      </c>
      <c r="AC119" s="4">
        <f t="shared" si="10"/>
        <v>431</v>
      </c>
      <c r="AD119" s="4">
        <f t="shared" si="11"/>
        <v>125</v>
      </c>
      <c r="AE119" s="4">
        <f t="shared" si="12"/>
        <v>556</v>
      </c>
      <c r="AF119" s="4">
        <f t="shared" si="13"/>
        <v>0</v>
      </c>
      <c r="AG119" s="4">
        <f t="shared" si="14"/>
        <v>556</v>
      </c>
      <c r="AI119" s="4">
        <f t="shared" si="15"/>
        <v>425</v>
      </c>
      <c r="AJ119" s="4">
        <f t="shared" si="16"/>
        <v>119</v>
      </c>
      <c r="AK119" s="4">
        <f t="shared" si="17"/>
        <v>544</v>
      </c>
      <c r="AL119" s="4">
        <f t="shared" si="18"/>
        <v>0</v>
      </c>
      <c r="AM119" s="4">
        <f t="shared" si="19"/>
        <v>544</v>
      </c>
    </row>
    <row r="120" spans="2:39" x14ac:dyDescent="0.35">
      <c r="B120" s="2" t="s">
        <v>116</v>
      </c>
      <c r="H120">
        <v>260</v>
      </c>
      <c r="T120">
        <v>250</v>
      </c>
      <c r="AA120">
        <v>510</v>
      </c>
      <c r="AC120" s="4">
        <f t="shared" si="10"/>
        <v>0</v>
      </c>
      <c r="AD120" s="4">
        <f t="shared" si="11"/>
        <v>0</v>
      </c>
      <c r="AE120" s="4">
        <f t="shared" si="12"/>
        <v>0</v>
      </c>
      <c r="AF120" s="4">
        <f t="shared" si="13"/>
        <v>260</v>
      </c>
      <c r="AG120" s="4">
        <f t="shared" si="14"/>
        <v>260</v>
      </c>
      <c r="AI120" s="4">
        <f t="shared" si="15"/>
        <v>0</v>
      </c>
      <c r="AJ120" s="4">
        <f t="shared" si="16"/>
        <v>0</v>
      </c>
      <c r="AK120" s="4">
        <f t="shared" si="17"/>
        <v>0</v>
      </c>
      <c r="AL120" s="4">
        <f t="shared" si="18"/>
        <v>250</v>
      </c>
      <c r="AM120" s="4">
        <f t="shared" si="19"/>
        <v>250</v>
      </c>
    </row>
    <row r="121" spans="2:39" x14ac:dyDescent="0.35">
      <c r="B121" s="2" t="s">
        <v>117</v>
      </c>
      <c r="C121">
        <v>15</v>
      </c>
      <c r="O121">
        <v>17</v>
      </c>
      <c r="AA121">
        <v>32</v>
      </c>
      <c r="AC121" s="4">
        <f t="shared" si="10"/>
        <v>15</v>
      </c>
      <c r="AD121" s="4">
        <f t="shared" si="11"/>
        <v>0</v>
      </c>
      <c r="AE121" s="4">
        <f t="shared" si="12"/>
        <v>15</v>
      </c>
      <c r="AF121" s="4">
        <f t="shared" si="13"/>
        <v>0</v>
      </c>
      <c r="AG121" s="4">
        <f t="shared" si="14"/>
        <v>15</v>
      </c>
      <c r="AI121" s="4">
        <f t="shared" si="15"/>
        <v>17</v>
      </c>
      <c r="AJ121" s="4">
        <f t="shared" si="16"/>
        <v>0</v>
      </c>
      <c r="AK121" s="4">
        <f t="shared" si="17"/>
        <v>17</v>
      </c>
      <c r="AL121" s="4">
        <f t="shared" si="18"/>
        <v>0</v>
      </c>
      <c r="AM121" s="4">
        <f t="shared" si="19"/>
        <v>17</v>
      </c>
    </row>
    <row r="122" spans="2:39" x14ac:dyDescent="0.35">
      <c r="B122" s="2" t="s">
        <v>118</v>
      </c>
      <c r="C122">
        <v>547</v>
      </c>
      <c r="L122">
        <v>155</v>
      </c>
      <c r="O122">
        <v>531</v>
      </c>
      <c r="X122">
        <v>168</v>
      </c>
      <c r="AA122">
        <v>1401</v>
      </c>
      <c r="AC122" s="4">
        <f t="shared" si="10"/>
        <v>547</v>
      </c>
      <c r="AD122" s="4">
        <f t="shared" si="11"/>
        <v>155</v>
      </c>
      <c r="AE122" s="4">
        <f t="shared" si="12"/>
        <v>702</v>
      </c>
      <c r="AF122" s="4">
        <f t="shared" si="13"/>
        <v>0</v>
      </c>
      <c r="AG122" s="4">
        <f t="shared" si="14"/>
        <v>702</v>
      </c>
      <c r="AI122" s="4">
        <f t="shared" si="15"/>
        <v>531</v>
      </c>
      <c r="AJ122" s="4">
        <f t="shared" si="16"/>
        <v>168</v>
      </c>
      <c r="AK122" s="4">
        <f t="shared" si="17"/>
        <v>699</v>
      </c>
      <c r="AL122" s="4">
        <f t="shared" si="18"/>
        <v>0</v>
      </c>
      <c r="AM122" s="4">
        <f t="shared" si="19"/>
        <v>699</v>
      </c>
    </row>
    <row r="123" spans="2:39" x14ac:dyDescent="0.35">
      <c r="B123" s="2" t="s">
        <v>119</v>
      </c>
      <c r="C123">
        <v>105</v>
      </c>
      <c r="L123">
        <v>33</v>
      </c>
      <c r="O123">
        <v>93</v>
      </c>
      <c r="X123">
        <v>32</v>
      </c>
      <c r="AA123">
        <v>263</v>
      </c>
      <c r="AC123" s="4">
        <f t="shared" si="10"/>
        <v>105</v>
      </c>
      <c r="AD123" s="4">
        <f t="shared" si="11"/>
        <v>33</v>
      </c>
      <c r="AE123" s="4">
        <f t="shared" si="12"/>
        <v>138</v>
      </c>
      <c r="AF123" s="4">
        <f t="shared" si="13"/>
        <v>0</v>
      </c>
      <c r="AG123" s="4">
        <f t="shared" si="14"/>
        <v>138</v>
      </c>
      <c r="AI123" s="4">
        <f t="shared" si="15"/>
        <v>93</v>
      </c>
      <c r="AJ123" s="4">
        <f t="shared" si="16"/>
        <v>32</v>
      </c>
      <c r="AK123" s="4">
        <f t="shared" si="17"/>
        <v>125</v>
      </c>
      <c r="AL123" s="4">
        <f t="shared" si="18"/>
        <v>0</v>
      </c>
      <c r="AM123" s="4">
        <f t="shared" si="19"/>
        <v>125</v>
      </c>
    </row>
    <row r="124" spans="2:39" x14ac:dyDescent="0.35">
      <c r="B124" s="2" t="s">
        <v>120</v>
      </c>
      <c r="C124">
        <v>177</v>
      </c>
      <c r="L124">
        <v>51</v>
      </c>
      <c r="O124">
        <v>175</v>
      </c>
      <c r="X124">
        <v>52</v>
      </c>
      <c r="AA124">
        <v>455</v>
      </c>
      <c r="AC124" s="4">
        <f t="shared" si="10"/>
        <v>177</v>
      </c>
      <c r="AD124" s="4">
        <f t="shared" si="11"/>
        <v>51</v>
      </c>
      <c r="AE124" s="4">
        <f t="shared" si="12"/>
        <v>228</v>
      </c>
      <c r="AF124" s="4">
        <f t="shared" si="13"/>
        <v>0</v>
      </c>
      <c r="AG124" s="4">
        <f t="shared" si="14"/>
        <v>228</v>
      </c>
      <c r="AI124" s="4">
        <f t="shared" si="15"/>
        <v>175</v>
      </c>
      <c r="AJ124" s="4">
        <f t="shared" si="16"/>
        <v>52</v>
      </c>
      <c r="AK124" s="4">
        <f t="shared" si="17"/>
        <v>227</v>
      </c>
      <c r="AL124" s="4">
        <f t="shared" si="18"/>
        <v>0</v>
      </c>
      <c r="AM124" s="4">
        <f t="shared" si="19"/>
        <v>227</v>
      </c>
    </row>
    <row r="125" spans="2:39" x14ac:dyDescent="0.35">
      <c r="B125" s="2" t="s">
        <v>121</v>
      </c>
      <c r="C125">
        <v>42</v>
      </c>
      <c r="L125">
        <v>13</v>
      </c>
      <c r="O125">
        <v>53</v>
      </c>
      <c r="X125">
        <v>13</v>
      </c>
      <c r="AA125">
        <v>121</v>
      </c>
      <c r="AC125" s="4">
        <f t="shared" si="10"/>
        <v>42</v>
      </c>
      <c r="AD125" s="4">
        <f t="shared" si="11"/>
        <v>13</v>
      </c>
      <c r="AE125" s="4">
        <f t="shared" si="12"/>
        <v>55</v>
      </c>
      <c r="AF125" s="4">
        <f t="shared" si="13"/>
        <v>0</v>
      </c>
      <c r="AG125" s="4">
        <f t="shared" si="14"/>
        <v>55</v>
      </c>
      <c r="AI125" s="4">
        <f t="shared" si="15"/>
        <v>53</v>
      </c>
      <c r="AJ125" s="4">
        <f t="shared" si="16"/>
        <v>13</v>
      </c>
      <c r="AK125" s="4">
        <f t="shared" si="17"/>
        <v>66</v>
      </c>
      <c r="AL125" s="4">
        <f t="shared" si="18"/>
        <v>0</v>
      </c>
      <c r="AM125" s="4">
        <f t="shared" si="19"/>
        <v>66</v>
      </c>
    </row>
    <row r="126" spans="2:39" x14ac:dyDescent="0.35">
      <c r="B126" s="2" t="s">
        <v>122</v>
      </c>
      <c r="C126">
        <v>1841</v>
      </c>
      <c r="L126">
        <v>505</v>
      </c>
      <c r="O126">
        <v>1769</v>
      </c>
      <c r="X126">
        <v>484</v>
      </c>
      <c r="AA126">
        <v>4599</v>
      </c>
      <c r="AC126" s="4">
        <f t="shared" si="10"/>
        <v>1841</v>
      </c>
      <c r="AD126" s="4">
        <f t="shared" si="11"/>
        <v>505</v>
      </c>
      <c r="AE126" s="4">
        <f t="shared" si="12"/>
        <v>2346</v>
      </c>
      <c r="AF126" s="4">
        <f t="shared" si="13"/>
        <v>0</v>
      </c>
      <c r="AG126" s="4">
        <f t="shared" si="14"/>
        <v>2346</v>
      </c>
      <c r="AI126" s="4">
        <f t="shared" si="15"/>
        <v>1769</v>
      </c>
      <c r="AJ126" s="4">
        <f t="shared" si="16"/>
        <v>484</v>
      </c>
      <c r="AK126" s="4">
        <f t="shared" si="17"/>
        <v>2253</v>
      </c>
      <c r="AL126" s="4">
        <f t="shared" si="18"/>
        <v>0</v>
      </c>
      <c r="AM126" s="4">
        <f t="shared" si="19"/>
        <v>2253</v>
      </c>
    </row>
    <row r="127" spans="2:39" x14ac:dyDescent="0.35">
      <c r="B127" s="2" t="s">
        <v>123</v>
      </c>
      <c r="H127">
        <v>965</v>
      </c>
      <c r="T127">
        <v>941</v>
      </c>
      <c r="AA127">
        <v>1906</v>
      </c>
      <c r="AC127" s="4">
        <f t="shared" si="10"/>
        <v>0</v>
      </c>
      <c r="AD127" s="4">
        <f t="shared" si="11"/>
        <v>0</v>
      </c>
      <c r="AE127" s="4">
        <f t="shared" si="12"/>
        <v>0</v>
      </c>
      <c r="AF127" s="4">
        <f t="shared" si="13"/>
        <v>965</v>
      </c>
      <c r="AG127" s="4">
        <f t="shared" si="14"/>
        <v>965</v>
      </c>
      <c r="AI127" s="4">
        <f t="shared" si="15"/>
        <v>0</v>
      </c>
      <c r="AJ127" s="4">
        <f t="shared" si="16"/>
        <v>0</v>
      </c>
      <c r="AK127" s="4">
        <f t="shared" si="17"/>
        <v>0</v>
      </c>
      <c r="AL127" s="4">
        <f t="shared" si="18"/>
        <v>941</v>
      </c>
      <c r="AM127" s="4">
        <f t="shared" si="19"/>
        <v>941</v>
      </c>
    </row>
    <row r="128" spans="2:39" x14ac:dyDescent="0.35">
      <c r="B128" s="2" t="s">
        <v>124</v>
      </c>
      <c r="C128">
        <v>9</v>
      </c>
      <c r="O128">
        <v>9</v>
      </c>
      <c r="AA128">
        <v>18</v>
      </c>
      <c r="AC128" s="4">
        <f t="shared" si="10"/>
        <v>9</v>
      </c>
      <c r="AD128" s="4">
        <f t="shared" si="11"/>
        <v>0</v>
      </c>
      <c r="AE128" s="4">
        <f t="shared" si="12"/>
        <v>9</v>
      </c>
      <c r="AF128" s="4">
        <f t="shared" si="13"/>
        <v>0</v>
      </c>
      <c r="AG128" s="4">
        <f t="shared" si="14"/>
        <v>9</v>
      </c>
      <c r="AI128" s="4">
        <f t="shared" si="15"/>
        <v>9</v>
      </c>
      <c r="AJ128" s="4">
        <f t="shared" si="16"/>
        <v>0</v>
      </c>
      <c r="AK128" s="4">
        <f t="shared" si="17"/>
        <v>9</v>
      </c>
      <c r="AL128" s="4">
        <f t="shared" si="18"/>
        <v>0</v>
      </c>
      <c r="AM128" s="4">
        <f t="shared" si="19"/>
        <v>9</v>
      </c>
    </row>
    <row r="129" spans="2:39" x14ac:dyDescent="0.35">
      <c r="B129" s="2" t="s">
        <v>125</v>
      </c>
      <c r="C129">
        <v>168</v>
      </c>
      <c r="H129">
        <v>63</v>
      </c>
      <c r="L129">
        <v>45</v>
      </c>
      <c r="O129">
        <v>168</v>
      </c>
      <c r="T129">
        <v>67</v>
      </c>
      <c r="X129">
        <v>42</v>
      </c>
      <c r="AA129">
        <v>553</v>
      </c>
      <c r="AC129" s="4">
        <f t="shared" si="10"/>
        <v>168</v>
      </c>
      <c r="AD129" s="4">
        <f t="shared" si="11"/>
        <v>45</v>
      </c>
      <c r="AE129" s="4">
        <f t="shared" si="12"/>
        <v>213</v>
      </c>
      <c r="AF129" s="4">
        <f t="shared" si="13"/>
        <v>63</v>
      </c>
      <c r="AG129" s="4">
        <f t="shared" si="14"/>
        <v>276</v>
      </c>
      <c r="AI129" s="4">
        <f t="shared" si="15"/>
        <v>168</v>
      </c>
      <c r="AJ129" s="4">
        <f t="shared" si="16"/>
        <v>42</v>
      </c>
      <c r="AK129" s="4">
        <f t="shared" si="17"/>
        <v>210</v>
      </c>
      <c r="AL129" s="4">
        <f t="shared" si="18"/>
        <v>67</v>
      </c>
      <c r="AM129" s="4">
        <f t="shared" si="19"/>
        <v>277</v>
      </c>
    </row>
    <row r="130" spans="2:39" x14ac:dyDescent="0.35">
      <c r="B130" s="2" t="s">
        <v>126</v>
      </c>
      <c r="C130">
        <v>154</v>
      </c>
      <c r="O130">
        <v>134</v>
      </c>
      <c r="AA130">
        <v>288</v>
      </c>
      <c r="AC130" s="4">
        <f t="shared" si="10"/>
        <v>154</v>
      </c>
      <c r="AD130" s="4">
        <f t="shared" si="11"/>
        <v>0</v>
      </c>
      <c r="AE130" s="4">
        <f t="shared" si="12"/>
        <v>154</v>
      </c>
      <c r="AF130" s="4">
        <f t="shared" si="13"/>
        <v>0</v>
      </c>
      <c r="AG130" s="4">
        <f t="shared" si="14"/>
        <v>154</v>
      </c>
      <c r="AI130" s="4">
        <f t="shared" si="15"/>
        <v>134</v>
      </c>
      <c r="AJ130" s="4">
        <f t="shared" si="16"/>
        <v>0</v>
      </c>
      <c r="AK130" s="4">
        <f t="shared" si="17"/>
        <v>134</v>
      </c>
      <c r="AL130" s="4">
        <f t="shared" si="18"/>
        <v>0</v>
      </c>
      <c r="AM130" s="4">
        <f t="shared" si="19"/>
        <v>134</v>
      </c>
    </row>
    <row r="131" spans="2:39" x14ac:dyDescent="0.35">
      <c r="B131" s="2" t="s">
        <v>127</v>
      </c>
      <c r="C131">
        <v>84</v>
      </c>
      <c r="L131">
        <v>23</v>
      </c>
      <c r="O131">
        <v>80</v>
      </c>
      <c r="X131">
        <v>23</v>
      </c>
      <c r="AA131">
        <v>210</v>
      </c>
      <c r="AC131" s="4">
        <f t="shared" si="10"/>
        <v>84</v>
      </c>
      <c r="AD131" s="4">
        <f t="shared" si="11"/>
        <v>23</v>
      </c>
      <c r="AE131" s="4">
        <f t="shared" si="12"/>
        <v>107</v>
      </c>
      <c r="AF131" s="4">
        <f t="shared" si="13"/>
        <v>0</v>
      </c>
      <c r="AG131" s="4">
        <f t="shared" si="14"/>
        <v>107</v>
      </c>
      <c r="AI131" s="4">
        <f t="shared" si="15"/>
        <v>80</v>
      </c>
      <c r="AJ131" s="4">
        <f t="shared" si="16"/>
        <v>23</v>
      </c>
      <c r="AK131" s="4">
        <f t="shared" si="17"/>
        <v>103</v>
      </c>
      <c r="AL131" s="4">
        <f t="shared" si="18"/>
        <v>0</v>
      </c>
      <c r="AM131" s="4">
        <f t="shared" si="19"/>
        <v>103</v>
      </c>
    </row>
    <row r="132" spans="2:39" x14ac:dyDescent="0.35">
      <c r="B132" s="2" t="s">
        <v>128</v>
      </c>
      <c r="H132">
        <v>59</v>
      </c>
      <c r="T132">
        <v>64</v>
      </c>
      <c r="AA132">
        <v>123</v>
      </c>
      <c r="AC132" s="4">
        <f t="shared" si="10"/>
        <v>0</v>
      </c>
      <c r="AD132" s="4">
        <f t="shared" si="11"/>
        <v>0</v>
      </c>
      <c r="AE132" s="4">
        <f t="shared" si="12"/>
        <v>0</v>
      </c>
      <c r="AF132" s="4">
        <f t="shared" si="13"/>
        <v>59</v>
      </c>
      <c r="AG132" s="4">
        <f t="shared" si="14"/>
        <v>59</v>
      </c>
      <c r="AI132" s="4">
        <f t="shared" si="15"/>
        <v>0</v>
      </c>
      <c r="AJ132" s="4">
        <f t="shared" si="16"/>
        <v>0</v>
      </c>
      <c r="AK132" s="4">
        <f t="shared" si="17"/>
        <v>0</v>
      </c>
      <c r="AL132" s="4">
        <f t="shared" si="18"/>
        <v>64</v>
      </c>
      <c r="AM132" s="4">
        <f t="shared" si="19"/>
        <v>64</v>
      </c>
    </row>
    <row r="133" spans="2:39" x14ac:dyDescent="0.35">
      <c r="B133" s="2" t="s">
        <v>129</v>
      </c>
      <c r="C133">
        <v>7</v>
      </c>
      <c r="O133">
        <v>4</v>
      </c>
      <c r="AA133">
        <v>11</v>
      </c>
      <c r="AC133" s="4">
        <f t="shared" si="10"/>
        <v>7</v>
      </c>
      <c r="AD133" s="4">
        <f t="shared" si="11"/>
        <v>0</v>
      </c>
      <c r="AE133" s="4">
        <f t="shared" si="12"/>
        <v>7</v>
      </c>
      <c r="AF133" s="4">
        <f t="shared" si="13"/>
        <v>0</v>
      </c>
      <c r="AG133" s="4">
        <f t="shared" si="14"/>
        <v>7</v>
      </c>
      <c r="AI133" s="4">
        <f t="shared" si="15"/>
        <v>4</v>
      </c>
      <c r="AJ133" s="4">
        <f t="shared" si="16"/>
        <v>0</v>
      </c>
      <c r="AK133" s="4">
        <f t="shared" si="17"/>
        <v>4</v>
      </c>
      <c r="AL133" s="4">
        <f t="shared" si="18"/>
        <v>0</v>
      </c>
      <c r="AM133" s="4">
        <f t="shared" si="19"/>
        <v>4</v>
      </c>
    </row>
    <row r="134" spans="2:39" x14ac:dyDescent="0.35">
      <c r="B134" s="2" t="s">
        <v>130</v>
      </c>
      <c r="C134">
        <v>5</v>
      </c>
      <c r="O134">
        <v>3</v>
      </c>
      <c r="AA134">
        <v>8</v>
      </c>
      <c r="AC134" s="4">
        <f t="shared" si="10"/>
        <v>5</v>
      </c>
      <c r="AD134" s="4">
        <f t="shared" si="11"/>
        <v>0</v>
      </c>
      <c r="AE134" s="4">
        <f t="shared" si="12"/>
        <v>5</v>
      </c>
      <c r="AF134" s="4">
        <f t="shared" si="13"/>
        <v>0</v>
      </c>
      <c r="AG134" s="4">
        <f t="shared" si="14"/>
        <v>5</v>
      </c>
      <c r="AI134" s="4">
        <f t="shared" si="15"/>
        <v>3</v>
      </c>
      <c r="AJ134" s="4">
        <f t="shared" si="16"/>
        <v>0</v>
      </c>
      <c r="AK134" s="4">
        <f t="shared" si="17"/>
        <v>3</v>
      </c>
      <c r="AL134" s="4">
        <f t="shared" si="18"/>
        <v>0</v>
      </c>
      <c r="AM134" s="4">
        <f t="shared" si="19"/>
        <v>3</v>
      </c>
    </row>
    <row r="135" spans="2:39" x14ac:dyDescent="0.35">
      <c r="B135" s="2" t="s">
        <v>131</v>
      </c>
      <c r="C135">
        <v>13</v>
      </c>
      <c r="O135">
        <v>7</v>
      </c>
      <c r="AA135">
        <v>20</v>
      </c>
      <c r="AC135" s="4">
        <f t="shared" ref="AC135:AC198" si="20">SUM(C135:G135)</f>
        <v>13</v>
      </c>
      <c r="AD135" s="4">
        <f t="shared" ref="AD135:AD198" si="21">SUM(L135:N135)</f>
        <v>0</v>
      </c>
      <c r="AE135" s="4">
        <f t="shared" ref="AE135:AE198" si="22">AC135+AD135</f>
        <v>13</v>
      </c>
      <c r="AF135" s="4">
        <f t="shared" ref="AF135:AF198" si="23">SUM(H135:K135)</f>
        <v>0</v>
      </c>
      <c r="AG135" s="4">
        <f t="shared" ref="AG135:AG198" si="24">AE135+AF135</f>
        <v>13</v>
      </c>
      <c r="AI135" s="4">
        <f t="shared" ref="AI135:AI198" si="25">SUM(O135:R135)</f>
        <v>7</v>
      </c>
      <c r="AJ135" s="4">
        <f t="shared" ref="AJ135:AJ198" si="26">SUM(X135:Z135)</f>
        <v>0</v>
      </c>
      <c r="AK135" s="4">
        <f t="shared" ref="AK135:AK198" si="27">AI135+AJ135</f>
        <v>7</v>
      </c>
      <c r="AL135" s="4">
        <f t="shared" ref="AL135:AL198" si="28">SUM(T135:W135)</f>
        <v>0</v>
      </c>
      <c r="AM135" s="4">
        <f t="shared" ref="AM135:AM198" si="29">AK135+AL135</f>
        <v>7</v>
      </c>
    </row>
    <row r="136" spans="2:39" x14ac:dyDescent="0.35">
      <c r="B136" s="2" t="s">
        <v>132</v>
      </c>
      <c r="C136">
        <v>3</v>
      </c>
      <c r="O136">
        <v>3</v>
      </c>
      <c r="AA136">
        <v>6</v>
      </c>
      <c r="AC136" s="4">
        <f t="shared" si="20"/>
        <v>3</v>
      </c>
      <c r="AD136" s="4">
        <f t="shared" si="21"/>
        <v>0</v>
      </c>
      <c r="AE136" s="4">
        <f t="shared" si="22"/>
        <v>3</v>
      </c>
      <c r="AF136" s="4">
        <f t="shared" si="23"/>
        <v>0</v>
      </c>
      <c r="AG136" s="4">
        <f t="shared" si="24"/>
        <v>3</v>
      </c>
      <c r="AI136" s="4">
        <f t="shared" si="25"/>
        <v>3</v>
      </c>
      <c r="AJ136" s="4">
        <f t="shared" si="26"/>
        <v>0</v>
      </c>
      <c r="AK136" s="4">
        <f t="shared" si="27"/>
        <v>3</v>
      </c>
      <c r="AL136" s="4">
        <f t="shared" si="28"/>
        <v>0</v>
      </c>
      <c r="AM136" s="4">
        <f t="shared" si="29"/>
        <v>3</v>
      </c>
    </row>
    <row r="137" spans="2:39" x14ac:dyDescent="0.35">
      <c r="B137" s="2" t="s">
        <v>133</v>
      </c>
      <c r="C137">
        <v>1052</v>
      </c>
      <c r="D137">
        <v>15</v>
      </c>
      <c r="L137">
        <v>256</v>
      </c>
      <c r="O137">
        <v>1044</v>
      </c>
      <c r="P137">
        <v>23</v>
      </c>
      <c r="X137">
        <v>258</v>
      </c>
      <c r="AA137">
        <v>2648</v>
      </c>
      <c r="AC137" s="4">
        <f t="shared" si="20"/>
        <v>1067</v>
      </c>
      <c r="AD137" s="4">
        <f t="shared" si="21"/>
        <v>256</v>
      </c>
      <c r="AE137" s="4">
        <f t="shared" si="22"/>
        <v>1323</v>
      </c>
      <c r="AF137" s="4">
        <f t="shared" si="23"/>
        <v>0</v>
      </c>
      <c r="AG137" s="4">
        <f t="shared" si="24"/>
        <v>1323</v>
      </c>
      <c r="AI137" s="4">
        <f t="shared" si="25"/>
        <v>1067</v>
      </c>
      <c r="AJ137" s="4">
        <f t="shared" si="26"/>
        <v>258</v>
      </c>
      <c r="AK137" s="4">
        <f t="shared" si="27"/>
        <v>1325</v>
      </c>
      <c r="AL137" s="4">
        <f t="shared" si="28"/>
        <v>0</v>
      </c>
      <c r="AM137" s="4">
        <f t="shared" si="29"/>
        <v>1325</v>
      </c>
    </row>
    <row r="138" spans="2:39" x14ac:dyDescent="0.35">
      <c r="B138" s="2" t="s">
        <v>134</v>
      </c>
      <c r="H138">
        <v>636</v>
      </c>
      <c r="T138">
        <v>703</v>
      </c>
      <c r="AA138">
        <v>1339</v>
      </c>
      <c r="AC138" s="4">
        <f t="shared" si="20"/>
        <v>0</v>
      </c>
      <c r="AD138" s="4">
        <f t="shared" si="21"/>
        <v>0</v>
      </c>
      <c r="AE138" s="4">
        <f t="shared" si="22"/>
        <v>0</v>
      </c>
      <c r="AF138" s="4">
        <f t="shared" si="23"/>
        <v>636</v>
      </c>
      <c r="AG138" s="4">
        <f t="shared" si="24"/>
        <v>636</v>
      </c>
      <c r="AI138" s="4">
        <f t="shared" si="25"/>
        <v>0</v>
      </c>
      <c r="AJ138" s="4">
        <f t="shared" si="26"/>
        <v>0</v>
      </c>
      <c r="AK138" s="4">
        <f t="shared" si="27"/>
        <v>0</v>
      </c>
      <c r="AL138" s="4">
        <f t="shared" si="28"/>
        <v>703</v>
      </c>
      <c r="AM138" s="4">
        <f t="shared" si="29"/>
        <v>703</v>
      </c>
    </row>
    <row r="139" spans="2:39" x14ac:dyDescent="0.35">
      <c r="B139" s="2" t="s">
        <v>135</v>
      </c>
      <c r="C139">
        <v>438</v>
      </c>
      <c r="L139">
        <v>107</v>
      </c>
      <c r="O139">
        <v>436</v>
      </c>
      <c r="X139">
        <v>96</v>
      </c>
      <c r="AA139">
        <v>1077</v>
      </c>
      <c r="AC139" s="4">
        <f t="shared" si="20"/>
        <v>438</v>
      </c>
      <c r="AD139" s="4">
        <f t="shared" si="21"/>
        <v>107</v>
      </c>
      <c r="AE139" s="4">
        <f t="shared" si="22"/>
        <v>545</v>
      </c>
      <c r="AF139" s="4">
        <f t="shared" si="23"/>
        <v>0</v>
      </c>
      <c r="AG139" s="4">
        <f t="shared" si="24"/>
        <v>545</v>
      </c>
      <c r="AI139" s="4">
        <f t="shared" si="25"/>
        <v>436</v>
      </c>
      <c r="AJ139" s="4">
        <f t="shared" si="26"/>
        <v>96</v>
      </c>
      <c r="AK139" s="4">
        <f t="shared" si="27"/>
        <v>532</v>
      </c>
      <c r="AL139" s="4">
        <f t="shared" si="28"/>
        <v>0</v>
      </c>
      <c r="AM139" s="4">
        <f t="shared" si="29"/>
        <v>532</v>
      </c>
    </row>
    <row r="140" spans="2:39" x14ac:dyDescent="0.35">
      <c r="B140" s="2" t="s">
        <v>136</v>
      </c>
      <c r="H140">
        <v>189</v>
      </c>
      <c r="T140">
        <v>188</v>
      </c>
      <c r="AA140">
        <v>377</v>
      </c>
      <c r="AC140" s="4">
        <f t="shared" si="20"/>
        <v>0</v>
      </c>
      <c r="AD140" s="4">
        <f t="shared" si="21"/>
        <v>0</v>
      </c>
      <c r="AE140" s="4">
        <f t="shared" si="22"/>
        <v>0</v>
      </c>
      <c r="AF140" s="4">
        <f t="shared" si="23"/>
        <v>189</v>
      </c>
      <c r="AG140" s="4">
        <f t="shared" si="24"/>
        <v>189</v>
      </c>
      <c r="AI140" s="4">
        <f t="shared" si="25"/>
        <v>0</v>
      </c>
      <c r="AJ140" s="4">
        <f t="shared" si="26"/>
        <v>0</v>
      </c>
      <c r="AK140" s="4">
        <f t="shared" si="27"/>
        <v>0</v>
      </c>
      <c r="AL140" s="4">
        <f t="shared" si="28"/>
        <v>188</v>
      </c>
      <c r="AM140" s="4">
        <f t="shared" si="29"/>
        <v>188</v>
      </c>
    </row>
    <row r="141" spans="2:39" x14ac:dyDescent="0.35">
      <c r="B141" s="2" t="s">
        <v>137</v>
      </c>
      <c r="C141">
        <v>47</v>
      </c>
      <c r="O141">
        <v>38</v>
      </c>
      <c r="AA141">
        <v>85</v>
      </c>
      <c r="AC141" s="4">
        <f t="shared" si="20"/>
        <v>47</v>
      </c>
      <c r="AD141" s="4">
        <f t="shared" si="21"/>
        <v>0</v>
      </c>
      <c r="AE141" s="4">
        <f t="shared" si="22"/>
        <v>47</v>
      </c>
      <c r="AF141" s="4">
        <f t="shared" si="23"/>
        <v>0</v>
      </c>
      <c r="AG141" s="4">
        <f t="shared" si="24"/>
        <v>47</v>
      </c>
      <c r="AI141" s="4">
        <f t="shared" si="25"/>
        <v>38</v>
      </c>
      <c r="AJ141" s="4">
        <f t="shared" si="26"/>
        <v>0</v>
      </c>
      <c r="AK141" s="4">
        <f t="shared" si="27"/>
        <v>38</v>
      </c>
      <c r="AL141" s="4">
        <f t="shared" si="28"/>
        <v>0</v>
      </c>
      <c r="AM141" s="4">
        <f t="shared" si="29"/>
        <v>38</v>
      </c>
    </row>
    <row r="142" spans="2:39" x14ac:dyDescent="0.35">
      <c r="B142" s="2" t="s">
        <v>138</v>
      </c>
      <c r="C142">
        <v>33</v>
      </c>
      <c r="H142">
        <v>15</v>
      </c>
      <c r="L142">
        <v>9</v>
      </c>
      <c r="O142">
        <v>32</v>
      </c>
      <c r="T142">
        <v>19</v>
      </c>
      <c r="X142">
        <v>9</v>
      </c>
      <c r="AA142">
        <v>117</v>
      </c>
      <c r="AC142" s="4">
        <f t="shared" si="20"/>
        <v>33</v>
      </c>
      <c r="AD142" s="4">
        <f t="shared" si="21"/>
        <v>9</v>
      </c>
      <c r="AE142" s="4">
        <f t="shared" si="22"/>
        <v>42</v>
      </c>
      <c r="AF142" s="4">
        <f t="shared" si="23"/>
        <v>15</v>
      </c>
      <c r="AG142" s="4">
        <f t="shared" si="24"/>
        <v>57</v>
      </c>
      <c r="AI142" s="4">
        <f t="shared" si="25"/>
        <v>32</v>
      </c>
      <c r="AJ142" s="4">
        <f t="shared" si="26"/>
        <v>9</v>
      </c>
      <c r="AK142" s="4">
        <f t="shared" si="27"/>
        <v>41</v>
      </c>
      <c r="AL142" s="4">
        <f t="shared" si="28"/>
        <v>19</v>
      </c>
      <c r="AM142" s="4">
        <f t="shared" si="29"/>
        <v>60</v>
      </c>
    </row>
    <row r="143" spans="2:39" x14ac:dyDescent="0.35">
      <c r="B143" s="2" t="s">
        <v>139</v>
      </c>
      <c r="C143">
        <v>35</v>
      </c>
      <c r="H143">
        <v>25</v>
      </c>
      <c r="L143">
        <v>14</v>
      </c>
      <c r="O143">
        <v>43</v>
      </c>
      <c r="T143">
        <v>19</v>
      </c>
      <c r="X143">
        <v>18</v>
      </c>
      <c r="AA143">
        <v>154</v>
      </c>
      <c r="AC143" s="4">
        <f t="shared" si="20"/>
        <v>35</v>
      </c>
      <c r="AD143" s="4">
        <f t="shared" si="21"/>
        <v>14</v>
      </c>
      <c r="AE143" s="4">
        <f t="shared" si="22"/>
        <v>49</v>
      </c>
      <c r="AF143" s="4">
        <f t="shared" si="23"/>
        <v>25</v>
      </c>
      <c r="AG143" s="4">
        <f t="shared" si="24"/>
        <v>74</v>
      </c>
      <c r="AI143" s="4">
        <f t="shared" si="25"/>
        <v>43</v>
      </c>
      <c r="AJ143" s="4">
        <f t="shared" si="26"/>
        <v>18</v>
      </c>
      <c r="AK143" s="4">
        <f t="shared" si="27"/>
        <v>61</v>
      </c>
      <c r="AL143" s="4">
        <f t="shared" si="28"/>
        <v>19</v>
      </c>
      <c r="AM143" s="4">
        <f t="shared" si="29"/>
        <v>80</v>
      </c>
    </row>
    <row r="144" spans="2:39" x14ac:dyDescent="0.35">
      <c r="B144" s="2" t="s">
        <v>140</v>
      </c>
      <c r="C144">
        <v>102</v>
      </c>
      <c r="H144">
        <v>58</v>
      </c>
      <c r="L144">
        <v>25</v>
      </c>
      <c r="O144">
        <v>90</v>
      </c>
      <c r="T144">
        <v>42</v>
      </c>
      <c r="X144">
        <v>31</v>
      </c>
      <c r="AA144">
        <v>348</v>
      </c>
      <c r="AC144" s="4">
        <f t="shared" si="20"/>
        <v>102</v>
      </c>
      <c r="AD144" s="4">
        <f t="shared" si="21"/>
        <v>25</v>
      </c>
      <c r="AE144" s="4">
        <f t="shared" si="22"/>
        <v>127</v>
      </c>
      <c r="AF144" s="4">
        <f t="shared" si="23"/>
        <v>58</v>
      </c>
      <c r="AG144" s="4">
        <f t="shared" si="24"/>
        <v>185</v>
      </c>
      <c r="AI144" s="4">
        <f t="shared" si="25"/>
        <v>90</v>
      </c>
      <c r="AJ144" s="4">
        <f t="shared" si="26"/>
        <v>31</v>
      </c>
      <c r="AK144" s="4">
        <f t="shared" si="27"/>
        <v>121</v>
      </c>
      <c r="AL144" s="4">
        <f t="shared" si="28"/>
        <v>42</v>
      </c>
      <c r="AM144" s="4">
        <f t="shared" si="29"/>
        <v>163</v>
      </c>
    </row>
    <row r="145" spans="2:39" x14ac:dyDescent="0.35">
      <c r="B145" s="2" t="s">
        <v>141</v>
      </c>
      <c r="C145">
        <v>25</v>
      </c>
      <c r="O145">
        <v>23</v>
      </c>
      <c r="AA145">
        <v>48</v>
      </c>
      <c r="AC145" s="4">
        <f t="shared" si="20"/>
        <v>25</v>
      </c>
      <c r="AD145" s="4">
        <f t="shared" si="21"/>
        <v>0</v>
      </c>
      <c r="AE145" s="4">
        <f t="shared" si="22"/>
        <v>25</v>
      </c>
      <c r="AF145" s="4">
        <f t="shared" si="23"/>
        <v>0</v>
      </c>
      <c r="AG145" s="4">
        <f t="shared" si="24"/>
        <v>25</v>
      </c>
      <c r="AI145" s="4">
        <f t="shared" si="25"/>
        <v>23</v>
      </c>
      <c r="AJ145" s="4">
        <f t="shared" si="26"/>
        <v>0</v>
      </c>
      <c r="AK145" s="4">
        <f t="shared" si="27"/>
        <v>23</v>
      </c>
      <c r="AL145" s="4">
        <f t="shared" si="28"/>
        <v>0</v>
      </c>
      <c r="AM145" s="4">
        <f t="shared" si="29"/>
        <v>23</v>
      </c>
    </row>
    <row r="146" spans="2:39" x14ac:dyDescent="0.35">
      <c r="B146" s="2" t="s">
        <v>142</v>
      </c>
      <c r="C146">
        <v>86</v>
      </c>
      <c r="L146">
        <v>28</v>
      </c>
      <c r="O146">
        <v>77</v>
      </c>
      <c r="X146">
        <v>26</v>
      </c>
      <c r="AA146">
        <v>217</v>
      </c>
      <c r="AC146" s="4">
        <f t="shared" si="20"/>
        <v>86</v>
      </c>
      <c r="AD146" s="4">
        <f t="shared" si="21"/>
        <v>28</v>
      </c>
      <c r="AE146" s="4">
        <f t="shared" si="22"/>
        <v>114</v>
      </c>
      <c r="AF146" s="4">
        <f t="shared" si="23"/>
        <v>0</v>
      </c>
      <c r="AG146" s="4">
        <f t="shared" si="24"/>
        <v>114</v>
      </c>
      <c r="AI146" s="4">
        <f t="shared" si="25"/>
        <v>77</v>
      </c>
      <c r="AJ146" s="4">
        <f t="shared" si="26"/>
        <v>26</v>
      </c>
      <c r="AK146" s="4">
        <f t="shared" si="27"/>
        <v>103</v>
      </c>
      <c r="AL146" s="4">
        <f t="shared" si="28"/>
        <v>0</v>
      </c>
      <c r="AM146" s="4">
        <f t="shared" si="29"/>
        <v>103</v>
      </c>
    </row>
    <row r="147" spans="2:39" x14ac:dyDescent="0.35">
      <c r="B147" s="2" t="s">
        <v>143</v>
      </c>
      <c r="H147">
        <v>70</v>
      </c>
      <c r="T147">
        <v>77</v>
      </c>
      <c r="AA147">
        <v>147</v>
      </c>
      <c r="AC147" s="4">
        <f t="shared" si="20"/>
        <v>0</v>
      </c>
      <c r="AD147" s="4">
        <f t="shared" si="21"/>
        <v>0</v>
      </c>
      <c r="AE147" s="4">
        <f t="shared" si="22"/>
        <v>0</v>
      </c>
      <c r="AF147" s="4">
        <f t="shared" si="23"/>
        <v>70</v>
      </c>
      <c r="AG147" s="4">
        <f t="shared" si="24"/>
        <v>70</v>
      </c>
      <c r="AI147" s="4">
        <f t="shared" si="25"/>
        <v>0</v>
      </c>
      <c r="AJ147" s="4">
        <f t="shared" si="26"/>
        <v>0</v>
      </c>
      <c r="AK147" s="4">
        <f t="shared" si="27"/>
        <v>0</v>
      </c>
      <c r="AL147" s="4">
        <f t="shared" si="28"/>
        <v>77</v>
      </c>
      <c r="AM147" s="4">
        <f t="shared" si="29"/>
        <v>77</v>
      </c>
    </row>
    <row r="148" spans="2:39" x14ac:dyDescent="0.35">
      <c r="B148" s="2" t="s">
        <v>144</v>
      </c>
      <c r="C148">
        <v>9</v>
      </c>
      <c r="O148">
        <v>8</v>
      </c>
      <c r="AA148">
        <v>17</v>
      </c>
      <c r="AC148" s="4">
        <f t="shared" si="20"/>
        <v>9</v>
      </c>
      <c r="AD148" s="4">
        <f t="shared" si="21"/>
        <v>0</v>
      </c>
      <c r="AE148" s="4">
        <f t="shared" si="22"/>
        <v>9</v>
      </c>
      <c r="AF148" s="4">
        <f t="shared" si="23"/>
        <v>0</v>
      </c>
      <c r="AG148" s="4">
        <f t="shared" si="24"/>
        <v>9</v>
      </c>
      <c r="AI148" s="4">
        <f t="shared" si="25"/>
        <v>8</v>
      </c>
      <c r="AJ148" s="4">
        <f t="shared" si="26"/>
        <v>0</v>
      </c>
      <c r="AK148" s="4">
        <f t="shared" si="27"/>
        <v>8</v>
      </c>
      <c r="AL148" s="4">
        <f t="shared" si="28"/>
        <v>0</v>
      </c>
      <c r="AM148" s="4">
        <f t="shared" si="29"/>
        <v>8</v>
      </c>
    </row>
    <row r="149" spans="2:39" x14ac:dyDescent="0.35">
      <c r="B149" s="2" t="s">
        <v>145</v>
      </c>
      <c r="C149">
        <v>242</v>
      </c>
      <c r="L149">
        <v>69</v>
      </c>
      <c r="O149">
        <v>246</v>
      </c>
      <c r="X149">
        <v>67</v>
      </c>
      <c r="AA149">
        <v>624</v>
      </c>
      <c r="AC149" s="4">
        <f t="shared" si="20"/>
        <v>242</v>
      </c>
      <c r="AD149" s="4">
        <f t="shared" si="21"/>
        <v>69</v>
      </c>
      <c r="AE149" s="4">
        <f t="shared" si="22"/>
        <v>311</v>
      </c>
      <c r="AF149" s="4">
        <f t="shared" si="23"/>
        <v>0</v>
      </c>
      <c r="AG149" s="4">
        <f t="shared" si="24"/>
        <v>311</v>
      </c>
      <c r="AI149" s="4">
        <f t="shared" si="25"/>
        <v>246</v>
      </c>
      <c r="AJ149" s="4">
        <f t="shared" si="26"/>
        <v>67</v>
      </c>
      <c r="AK149" s="4">
        <f t="shared" si="27"/>
        <v>313</v>
      </c>
      <c r="AL149" s="4">
        <f t="shared" si="28"/>
        <v>0</v>
      </c>
      <c r="AM149" s="4">
        <f t="shared" si="29"/>
        <v>313</v>
      </c>
    </row>
    <row r="150" spans="2:39" x14ac:dyDescent="0.35">
      <c r="B150" s="2" t="s">
        <v>146</v>
      </c>
      <c r="H150">
        <v>89</v>
      </c>
      <c r="T150">
        <v>96</v>
      </c>
      <c r="AA150">
        <v>185</v>
      </c>
      <c r="AC150" s="4">
        <f t="shared" si="20"/>
        <v>0</v>
      </c>
      <c r="AD150" s="4">
        <f t="shared" si="21"/>
        <v>0</v>
      </c>
      <c r="AE150" s="4">
        <f t="shared" si="22"/>
        <v>0</v>
      </c>
      <c r="AF150" s="4">
        <f t="shared" si="23"/>
        <v>89</v>
      </c>
      <c r="AG150" s="4">
        <f t="shared" si="24"/>
        <v>89</v>
      </c>
      <c r="AI150" s="4">
        <f t="shared" si="25"/>
        <v>0</v>
      </c>
      <c r="AJ150" s="4">
        <f t="shared" si="26"/>
        <v>0</v>
      </c>
      <c r="AK150" s="4">
        <f t="shared" si="27"/>
        <v>0</v>
      </c>
      <c r="AL150" s="4">
        <f t="shared" si="28"/>
        <v>96</v>
      </c>
      <c r="AM150" s="4">
        <f t="shared" si="29"/>
        <v>96</v>
      </c>
    </row>
    <row r="151" spans="2:39" x14ac:dyDescent="0.35">
      <c r="B151" s="2" t="s">
        <v>147</v>
      </c>
      <c r="C151">
        <v>1060</v>
      </c>
      <c r="L151">
        <v>258</v>
      </c>
      <c r="O151">
        <v>1034</v>
      </c>
      <c r="X151">
        <v>272</v>
      </c>
      <c r="AA151">
        <v>2624</v>
      </c>
      <c r="AC151" s="4">
        <f t="shared" si="20"/>
        <v>1060</v>
      </c>
      <c r="AD151" s="4">
        <f t="shared" si="21"/>
        <v>258</v>
      </c>
      <c r="AE151" s="4">
        <f t="shared" si="22"/>
        <v>1318</v>
      </c>
      <c r="AF151" s="4">
        <f t="shared" si="23"/>
        <v>0</v>
      </c>
      <c r="AG151" s="4">
        <f t="shared" si="24"/>
        <v>1318</v>
      </c>
      <c r="AI151" s="4">
        <f t="shared" si="25"/>
        <v>1034</v>
      </c>
      <c r="AJ151" s="4">
        <f t="shared" si="26"/>
        <v>272</v>
      </c>
      <c r="AK151" s="4">
        <f t="shared" si="27"/>
        <v>1306</v>
      </c>
      <c r="AL151" s="4">
        <f t="shared" si="28"/>
        <v>0</v>
      </c>
      <c r="AM151" s="4">
        <f t="shared" si="29"/>
        <v>1306</v>
      </c>
    </row>
    <row r="152" spans="2:39" x14ac:dyDescent="0.35">
      <c r="B152" s="2" t="s">
        <v>148</v>
      </c>
      <c r="H152">
        <v>539</v>
      </c>
      <c r="T152">
        <v>542</v>
      </c>
      <c r="AA152">
        <v>1081</v>
      </c>
      <c r="AC152" s="4">
        <f t="shared" si="20"/>
        <v>0</v>
      </c>
      <c r="AD152" s="4">
        <f t="shared" si="21"/>
        <v>0</v>
      </c>
      <c r="AE152" s="4">
        <f t="shared" si="22"/>
        <v>0</v>
      </c>
      <c r="AF152" s="4">
        <f t="shared" si="23"/>
        <v>539</v>
      </c>
      <c r="AG152" s="4">
        <f t="shared" si="24"/>
        <v>539</v>
      </c>
      <c r="AI152" s="4">
        <f t="shared" si="25"/>
        <v>0</v>
      </c>
      <c r="AJ152" s="4">
        <f t="shared" si="26"/>
        <v>0</v>
      </c>
      <c r="AK152" s="4">
        <f t="shared" si="27"/>
        <v>0</v>
      </c>
      <c r="AL152" s="4">
        <f t="shared" si="28"/>
        <v>542</v>
      </c>
      <c r="AM152" s="4">
        <f t="shared" si="29"/>
        <v>542</v>
      </c>
    </row>
    <row r="153" spans="2:39" x14ac:dyDescent="0.35">
      <c r="B153" s="2" t="s">
        <v>149</v>
      </c>
      <c r="C153">
        <v>21</v>
      </c>
      <c r="O153">
        <v>20</v>
      </c>
      <c r="AA153">
        <v>41</v>
      </c>
      <c r="AC153" s="4">
        <f t="shared" si="20"/>
        <v>21</v>
      </c>
      <c r="AD153" s="4">
        <f t="shared" si="21"/>
        <v>0</v>
      </c>
      <c r="AE153" s="4">
        <f t="shared" si="22"/>
        <v>21</v>
      </c>
      <c r="AF153" s="4">
        <f t="shared" si="23"/>
        <v>0</v>
      </c>
      <c r="AG153" s="4">
        <f t="shared" si="24"/>
        <v>21</v>
      </c>
      <c r="AI153" s="4">
        <f t="shared" si="25"/>
        <v>20</v>
      </c>
      <c r="AJ153" s="4">
        <f t="shared" si="26"/>
        <v>0</v>
      </c>
      <c r="AK153" s="4">
        <f t="shared" si="27"/>
        <v>20</v>
      </c>
      <c r="AL153" s="4">
        <f t="shared" si="28"/>
        <v>0</v>
      </c>
      <c r="AM153" s="4">
        <f t="shared" si="29"/>
        <v>20</v>
      </c>
    </row>
    <row r="154" spans="2:39" x14ac:dyDescent="0.35">
      <c r="B154" s="2" t="s">
        <v>150</v>
      </c>
      <c r="C154">
        <v>297</v>
      </c>
      <c r="L154">
        <v>93</v>
      </c>
      <c r="O154">
        <v>313</v>
      </c>
      <c r="X154">
        <v>84</v>
      </c>
      <c r="AA154">
        <v>787</v>
      </c>
      <c r="AC154" s="4">
        <f t="shared" si="20"/>
        <v>297</v>
      </c>
      <c r="AD154" s="4">
        <f t="shared" si="21"/>
        <v>93</v>
      </c>
      <c r="AE154" s="4">
        <f t="shared" si="22"/>
        <v>390</v>
      </c>
      <c r="AF154" s="4">
        <f t="shared" si="23"/>
        <v>0</v>
      </c>
      <c r="AG154" s="4">
        <f t="shared" si="24"/>
        <v>390</v>
      </c>
      <c r="AI154" s="4">
        <f t="shared" si="25"/>
        <v>313</v>
      </c>
      <c r="AJ154" s="4">
        <f t="shared" si="26"/>
        <v>84</v>
      </c>
      <c r="AK154" s="4">
        <f t="shared" si="27"/>
        <v>397</v>
      </c>
      <c r="AL154" s="4">
        <f t="shared" si="28"/>
        <v>0</v>
      </c>
      <c r="AM154" s="4">
        <f t="shared" si="29"/>
        <v>397</v>
      </c>
    </row>
    <row r="155" spans="2:39" x14ac:dyDescent="0.35">
      <c r="B155" s="2" t="s">
        <v>151</v>
      </c>
      <c r="C155">
        <v>233</v>
      </c>
      <c r="L155">
        <v>80</v>
      </c>
      <c r="O155">
        <v>234</v>
      </c>
      <c r="X155">
        <v>65</v>
      </c>
      <c r="AA155">
        <v>612</v>
      </c>
      <c r="AC155" s="4">
        <f t="shared" si="20"/>
        <v>233</v>
      </c>
      <c r="AD155" s="4">
        <f t="shared" si="21"/>
        <v>80</v>
      </c>
      <c r="AE155" s="4">
        <f t="shared" si="22"/>
        <v>313</v>
      </c>
      <c r="AF155" s="4">
        <f t="shared" si="23"/>
        <v>0</v>
      </c>
      <c r="AG155" s="4">
        <f t="shared" si="24"/>
        <v>313</v>
      </c>
      <c r="AI155" s="4">
        <f t="shared" si="25"/>
        <v>234</v>
      </c>
      <c r="AJ155" s="4">
        <f t="shared" si="26"/>
        <v>65</v>
      </c>
      <c r="AK155" s="4">
        <f t="shared" si="27"/>
        <v>299</v>
      </c>
      <c r="AL155" s="4">
        <f t="shared" si="28"/>
        <v>0</v>
      </c>
      <c r="AM155" s="4">
        <f t="shared" si="29"/>
        <v>299</v>
      </c>
    </row>
    <row r="156" spans="2:39" x14ac:dyDescent="0.35">
      <c r="B156" s="2" t="s">
        <v>152</v>
      </c>
      <c r="H156">
        <v>164</v>
      </c>
      <c r="T156">
        <v>173</v>
      </c>
      <c r="AA156">
        <v>337</v>
      </c>
      <c r="AC156" s="4">
        <f t="shared" si="20"/>
        <v>0</v>
      </c>
      <c r="AD156" s="4">
        <f t="shared" si="21"/>
        <v>0</v>
      </c>
      <c r="AE156" s="4">
        <f t="shared" si="22"/>
        <v>0</v>
      </c>
      <c r="AF156" s="4">
        <f t="shared" si="23"/>
        <v>164</v>
      </c>
      <c r="AG156" s="4">
        <f t="shared" si="24"/>
        <v>164</v>
      </c>
      <c r="AI156" s="4">
        <f t="shared" si="25"/>
        <v>0</v>
      </c>
      <c r="AJ156" s="4">
        <f t="shared" si="26"/>
        <v>0</v>
      </c>
      <c r="AK156" s="4">
        <f t="shared" si="27"/>
        <v>0</v>
      </c>
      <c r="AL156" s="4">
        <f t="shared" si="28"/>
        <v>173</v>
      </c>
      <c r="AM156" s="4">
        <f t="shared" si="29"/>
        <v>173</v>
      </c>
    </row>
    <row r="157" spans="2:39" x14ac:dyDescent="0.35">
      <c r="B157" s="2" t="s">
        <v>153</v>
      </c>
      <c r="C157">
        <v>0</v>
      </c>
      <c r="O157">
        <v>5</v>
      </c>
      <c r="AA157">
        <v>5</v>
      </c>
      <c r="AC157" s="4">
        <f t="shared" si="20"/>
        <v>0</v>
      </c>
      <c r="AD157" s="4">
        <f t="shared" si="21"/>
        <v>0</v>
      </c>
      <c r="AE157" s="4">
        <f t="shared" si="22"/>
        <v>0</v>
      </c>
      <c r="AF157" s="4">
        <f t="shared" si="23"/>
        <v>0</v>
      </c>
      <c r="AG157" s="4">
        <f t="shared" si="24"/>
        <v>0</v>
      </c>
      <c r="AI157" s="4">
        <f t="shared" si="25"/>
        <v>5</v>
      </c>
      <c r="AJ157" s="4">
        <f t="shared" si="26"/>
        <v>0</v>
      </c>
      <c r="AK157" s="4">
        <f t="shared" si="27"/>
        <v>5</v>
      </c>
      <c r="AL157" s="4">
        <f t="shared" si="28"/>
        <v>0</v>
      </c>
      <c r="AM157" s="4">
        <f t="shared" si="29"/>
        <v>5</v>
      </c>
    </row>
    <row r="158" spans="2:39" x14ac:dyDescent="0.35">
      <c r="B158" s="2" t="s">
        <v>154</v>
      </c>
      <c r="C158">
        <v>171</v>
      </c>
      <c r="L158">
        <v>49</v>
      </c>
      <c r="O158">
        <v>179</v>
      </c>
      <c r="X158">
        <v>53</v>
      </c>
      <c r="AA158">
        <v>452</v>
      </c>
      <c r="AC158" s="4">
        <f t="shared" si="20"/>
        <v>171</v>
      </c>
      <c r="AD158" s="4">
        <f t="shared" si="21"/>
        <v>49</v>
      </c>
      <c r="AE158" s="4">
        <f t="shared" si="22"/>
        <v>220</v>
      </c>
      <c r="AF158" s="4">
        <f t="shared" si="23"/>
        <v>0</v>
      </c>
      <c r="AG158" s="4">
        <f t="shared" si="24"/>
        <v>220</v>
      </c>
      <c r="AI158" s="4">
        <f t="shared" si="25"/>
        <v>179</v>
      </c>
      <c r="AJ158" s="4">
        <f t="shared" si="26"/>
        <v>53</v>
      </c>
      <c r="AK158" s="4">
        <f t="shared" si="27"/>
        <v>232</v>
      </c>
      <c r="AL158" s="4">
        <f t="shared" si="28"/>
        <v>0</v>
      </c>
      <c r="AM158" s="4">
        <f t="shared" si="29"/>
        <v>232</v>
      </c>
    </row>
    <row r="159" spans="2:39" x14ac:dyDescent="0.35">
      <c r="B159" s="2" t="s">
        <v>155</v>
      </c>
      <c r="H159">
        <v>311</v>
      </c>
      <c r="T159">
        <v>337</v>
      </c>
      <c r="AA159">
        <v>648</v>
      </c>
      <c r="AC159" s="4">
        <f t="shared" si="20"/>
        <v>0</v>
      </c>
      <c r="AD159" s="4">
        <f t="shared" si="21"/>
        <v>0</v>
      </c>
      <c r="AE159" s="4">
        <f t="shared" si="22"/>
        <v>0</v>
      </c>
      <c r="AF159" s="4">
        <f t="shared" si="23"/>
        <v>311</v>
      </c>
      <c r="AG159" s="4">
        <f t="shared" si="24"/>
        <v>311</v>
      </c>
      <c r="AI159" s="4">
        <f t="shared" si="25"/>
        <v>0</v>
      </c>
      <c r="AJ159" s="4">
        <f t="shared" si="26"/>
        <v>0</v>
      </c>
      <c r="AK159" s="4">
        <f t="shared" si="27"/>
        <v>0</v>
      </c>
      <c r="AL159" s="4">
        <f t="shared" si="28"/>
        <v>337</v>
      </c>
      <c r="AM159" s="4">
        <f t="shared" si="29"/>
        <v>337</v>
      </c>
    </row>
    <row r="160" spans="2:39" x14ac:dyDescent="0.35">
      <c r="B160" s="2" t="s">
        <v>156</v>
      </c>
      <c r="C160">
        <v>37</v>
      </c>
      <c r="O160">
        <v>43</v>
      </c>
      <c r="AA160">
        <v>80</v>
      </c>
      <c r="AC160" s="4">
        <f t="shared" si="20"/>
        <v>37</v>
      </c>
      <c r="AD160" s="4">
        <f t="shared" si="21"/>
        <v>0</v>
      </c>
      <c r="AE160" s="4">
        <f t="shared" si="22"/>
        <v>37</v>
      </c>
      <c r="AF160" s="4">
        <f t="shared" si="23"/>
        <v>0</v>
      </c>
      <c r="AG160" s="4">
        <f t="shared" si="24"/>
        <v>37</v>
      </c>
      <c r="AI160" s="4">
        <f t="shared" si="25"/>
        <v>43</v>
      </c>
      <c r="AJ160" s="4">
        <f t="shared" si="26"/>
        <v>0</v>
      </c>
      <c r="AK160" s="4">
        <f t="shared" si="27"/>
        <v>43</v>
      </c>
      <c r="AL160" s="4">
        <f t="shared" si="28"/>
        <v>0</v>
      </c>
      <c r="AM160" s="4">
        <f t="shared" si="29"/>
        <v>43</v>
      </c>
    </row>
    <row r="161" spans="2:39" x14ac:dyDescent="0.35">
      <c r="B161" s="2" t="s">
        <v>157</v>
      </c>
      <c r="C161">
        <v>385</v>
      </c>
      <c r="L161">
        <v>105</v>
      </c>
      <c r="O161">
        <v>403</v>
      </c>
      <c r="X161">
        <v>109</v>
      </c>
      <c r="AA161">
        <v>1002</v>
      </c>
      <c r="AC161" s="4">
        <f t="shared" si="20"/>
        <v>385</v>
      </c>
      <c r="AD161" s="4">
        <f t="shared" si="21"/>
        <v>105</v>
      </c>
      <c r="AE161" s="4">
        <f t="shared" si="22"/>
        <v>490</v>
      </c>
      <c r="AF161" s="4">
        <f t="shared" si="23"/>
        <v>0</v>
      </c>
      <c r="AG161" s="4">
        <f t="shared" si="24"/>
        <v>490</v>
      </c>
      <c r="AI161" s="4">
        <f t="shared" si="25"/>
        <v>403</v>
      </c>
      <c r="AJ161" s="4">
        <f t="shared" si="26"/>
        <v>109</v>
      </c>
      <c r="AK161" s="4">
        <f t="shared" si="27"/>
        <v>512</v>
      </c>
      <c r="AL161" s="4">
        <f t="shared" si="28"/>
        <v>0</v>
      </c>
      <c r="AM161" s="4">
        <f t="shared" si="29"/>
        <v>512</v>
      </c>
    </row>
    <row r="162" spans="2:39" x14ac:dyDescent="0.35">
      <c r="B162" s="2" t="s">
        <v>158</v>
      </c>
      <c r="C162">
        <v>51</v>
      </c>
      <c r="H162">
        <v>43</v>
      </c>
      <c r="L162">
        <v>13</v>
      </c>
      <c r="O162">
        <v>46</v>
      </c>
      <c r="T162">
        <v>39</v>
      </c>
      <c r="X162">
        <v>11</v>
      </c>
      <c r="AA162">
        <v>203</v>
      </c>
      <c r="AC162" s="4">
        <f t="shared" si="20"/>
        <v>51</v>
      </c>
      <c r="AD162" s="4">
        <f t="shared" si="21"/>
        <v>13</v>
      </c>
      <c r="AE162" s="4">
        <f t="shared" si="22"/>
        <v>64</v>
      </c>
      <c r="AF162" s="4">
        <f t="shared" si="23"/>
        <v>43</v>
      </c>
      <c r="AG162" s="4">
        <f t="shared" si="24"/>
        <v>107</v>
      </c>
      <c r="AI162" s="4">
        <f t="shared" si="25"/>
        <v>46</v>
      </c>
      <c r="AJ162" s="4">
        <f t="shared" si="26"/>
        <v>11</v>
      </c>
      <c r="AK162" s="4">
        <f t="shared" si="27"/>
        <v>57</v>
      </c>
      <c r="AL162" s="4">
        <f t="shared" si="28"/>
        <v>39</v>
      </c>
      <c r="AM162" s="4">
        <f t="shared" si="29"/>
        <v>96</v>
      </c>
    </row>
    <row r="163" spans="2:39" x14ac:dyDescent="0.35">
      <c r="B163" s="2" t="s">
        <v>159</v>
      </c>
      <c r="C163">
        <v>79</v>
      </c>
      <c r="H163">
        <v>33</v>
      </c>
      <c r="L163">
        <v>25</v>
      </c>
      <c r="O163">
        <v>72</v>
      </c>
      <c r="T163">
        <v>31</v>
      </c>
      <c r="X163">
        <v>20</v>
      </c>
      <c r="AA163">
        <v>260</v>
      </c>
      <c r="AC163" s="4">
        <f t="shared" si="20"/>
        <v>79</v>
      </c>
      <c r="AD163" s="4">
        <f t="shared" si="21"/>
        <v>25</v>
      </c>
      <c r="AE163" s="4">
        <f t="shared" si="22"/>
        <v>104</v>
      </c>
      <c r="AF163" s="4">
        <f t="shared" si="23"/>
        <v>33</v>
      </c>
      <c r="AG163" s="4">
        <f t="shared" si="24"/>
        <v>137</v>
      </c>
      <c r="AI163" s="4">
        <f t="shared" si="25"/>
        <v>72</v>
      </c>
      <c r="AJ163" s="4">
        <f t="shared" si="26"/>
        <v>20</v>
      </c>
      <c r="AK163" s="4">
        <f t="shared" si="27"/>
        <v>92</v>
      </c>
      <c r="AL163" s="4">
        <f t="shared" si="28"/>
        <v>31</v>
      </c>
      <c r="AM163" s="4">
        <f t="shared" si="29"/>
        <v>123</v>
      </c>
    </row>
    <row r="164" spans="2:39" x14ac:dyDescent="0.35">
      <c r="B164" s="2" t="s">
        <v>160</v>
      </c>
      <c r="C164">
        <v>23</v>
      </c>
      <c r="H164">
        <v>14</v>
      </c>
      <c r="L164">
        <v>6</v>
      </c>
      <c r="O164">
        <v>22</v>
      </c>
      <c r="T164">
        <v>11</v>
      </c>
      <c r="X164">
        <v>8</v>
      </c>
      <c r="AA164">
        <v>84</v>
      </c>
      <c r="AC164" s="4">
        <f t="shared" si="20"/>
        <v>23</v>
      </c>
      <c r="AD164" s="4">
        <f t="shared" si="21"/>
        <v>6</v>
      </c>
      <c r="AE164" s="4">
        <f t="shared" si="22"/>
        <v>29</v>
      </c>
      <c r="AF164" s="4">
        <f t="shared" si="23"/>
        <v>14</v>
      </c>
      <c r="AG164" s="4">
        <f t="shared" si="24"/>
        <v>43</v>
      </c>
      <c r="AI164" s="4">
        <f t="shared" si="25"/>
        <v>22</v>
      </c>
      <c r="AJ164" s="4">
        <f t="shared" si="26"/>
        <v>8</v>
      </c>
      <c r="AK164" s="4">
        <f t="shared" si="27"/>
        <v>30</v>
      </c>
      <c r="AL164" s="4">
        <f t="shared" si="28"/>
        <v>11</v>
      </c>
      <c r="AM164" s="4">
        <f t="shared" si="29"/>
        <v>41</v>
      </c>
    </row>
    <row r="165" spans="2:39" x14ac:dyDescent="0.35">
      <c r="B165" s="2" t="s">
        <v>161</v>
      </c>
      <c r="C165">
        <v>212</v>
      </c>
      <c r="L165">
        <v>59</v>
      </c>
      <c r="O165">
        <v>210</v>
      </c>
      <c r="X165">
        <v>60</v>
      </c>
      <c r="AA165">
        <v>541</v>
      </c>
      <c r="AC165" s="4">
        <f t="shared" si="20"/>
        <v>212</v>
      </c>
      <c r="AD165" s="4">
        <f t="shared" si="21"/>
        <v>59</v>
      </c>
      <c r="AE165" s="4">
        <f t="shared" si="22"/>
        <v>271</v>
      </c>
      <c r="AF165" s="4">
        <f t="shared" si="23"/>
        <v>0</v>
      </c>
      <c r="AG165" s="4">
        <f t="shared" si="24"/>
        <v>271</v>
      </c>
      <c r="AI165" s="4">
        <f t="shared" si="25"/>
        <v>210</v>
      </c>
      <c r="AJ165" s="4">
        <f t="shared" si="26"/>
        <v>60</v>
      </c>
      <c r="AK165" s="4">
        <f t="shared" si="27"/>
        <v>270</v>
      </c>
      <c r="AL165" s="4">
        <f t="shared" si="28"/>
        <v>0</v>
      </c>
      <c r="AM165" s="4">
        <f t="shared" si="29"/>
        <v>270</v>
      </c>
    </row>
    <row r="166" spans="2:39" x14ac:dyDescent="0.35">
      <c r="B166" s="2" t="s">
        <v>162</v>
      </c>
      <c r="H166">
        <v>136</v>
      </c>
      <c r="T166">
        <v>112</v>
      </c>
      <c r="AA166">
        <v>248</v>
      </c>
      <c r="AC166" s="4">
        <f t="shared" si="20"/>
        <v>0</v>
      </c>
      <c r="AD166" s="4">
        <f t="shared" si="21"/>
        <v>0</v>
      </c>
      <c r="AE166" s="4">
        <f t="shared" si="22"/>
        <v>0</v>
      </c>
      <c r="AF166" s="4">
        <f t="shared" si="23"/>
        <v>136</v>
      </c>
      <c r="AG166" s="4">
        <f t="shared" si="24"/>
        <v>136</v>
      </c>
      <c r="AI166" s="4">
        <f t="shared" si="25"/>
        <v>0</v>
      </c>
      <c r="AJ166" s="4">
        <f t="shared" si="26"/>
        <v>0</v>
      </c>
      <c r="AK166" s="4">
        <f t="shared" si="27"/>
        <v>0</v>
      </c>
      <c r="AL166" s="4">
        <f t="shared" si="28"/>
        <v>112</v>
      </c>
      <c r="AM166" s="4">
        <f t="shared" si="29"/>
        <v>112</v>
      </c>
    </row>
    <row r="167" spans="2:39" x14ac:dyDescent="0.35">
      <c r="B167" s="2" t="s">
        <v>163</v>
      </c>
      <c r="C167">
        <v>863</v>
      </c>
      <c r="L167">
        <v>223</v>
      </c>
      <c r="O167">
        <v>835</v>
      </c>
      <c r="X167">
        <v>248</v>
      </c>
      <c r="AA167">
        <v>2169</v>
      </c>
      <c r="AC167" s="4">
        <f t="shared" si="20"/>
        <v>863</v>
      </c>
      <c r="AD167" s="4">
        <f t="shared" si="21"/>
        <v>223</v>
      </c>
      <c r="AE167" s="4">
        <f t="shared" si="22"/>
        <v>1086</v>
      </c>
      <c r="AF167" s="4">
        <f t="shared" si="23"/>
        <v>0</v>
      </c>
      <c r="AG167" s="4">
        <f t="shared" si="24"/>
        <v>1086</v>
      </c>
      <c r="AI167" s="4">
        <f t="shared" si="25"/>
        <v>835</v>
      </c>
      <c r="AJ167" s="4">
        <f t="shared" si="26"/>
        <v>248</v>
      </c>
      <c r="AK167" s="4">
        <f t="shared" si="27"/>
        <v>1083</v>
      </c>
      <c r="AL167" s="4">
        <f t="shared" si="28"/>
        <v>0</v>
      </c>
      <c r="AM167" s="4">
        <f t="shared" si="29"/>
        <v>1083</v>
      </c>
    </row>
    <row r="168" spans="2:39" x14ac:dyDescent="0.35">
      <c r="B168" s="2" t="s">
        <v>164</v>
      </c>
      <c r="H168">
        <v>534</v>
      </c>
      <c r="T168">
        <v>529</v>
      </c>
      <c r="AA168">
        <v>1063</v>
      </c>
      <c r="AC168" s="4">
        <f t="shared" si="20"/>
        <v>0</v>
      </c>
      <c r="AD168" s="4">
        <f t="shared" si="21"/>
        <v>0</v>
      </c>
      <c r="AE168" s="4">
        <f t="shared" si="22"/>
        <v>0</v>
      </c>
      <c r="AF168" s="4">
        <f t="shared" si="23"/>
        <v>534</v>
      </c>
      <c r="AG168" s="4">
        <f t="shared" si="24"/>
        <v>534</v>
      </c>
      <c r="AI168" s="4">
        <f t="shared" si="25"/>
        <v>0</v>
      </c>
      <c r="AJ168" s="4">
        <f t="shared" si="26"/>
        <v>0</v>
      </c>
      <c r="AK168" s="4">
        <f t="shared" si="27"/>
        <v>0</v>
      </c>
      <c r="AL168" s="4">
        <f t="shared" si="28"/>
        <v>529</v>
      </c>
      <c r="AM168" s="4">
        <f t="shared" si="29"/>
        <v>529</v>
      </c>
    </row>
    <row r="169" spans="2:39" x14ac:dyDescent="0.35">
      <c r="B169" s="2" t="s">
        <v>165</v>
      </c>
      <c r="C169">
        <v>255</v>
      </c>
      <c r="H169">
        <v>123</v>
      </c>
      <c r="L169">
        <v>92</v>
      </c>
      <c r="O169">
        <v>258</v>
      </c>
      <c r="T169">
        <v>134</v>
      </c>
      <c r="X169">
        <v>89</v>
      </c>
      <c r="AA169">
        <v>951</v>
      </c>
      <c r="AC169" s="4">
        <f t="shared" si="20"/>
        <v>255</v>
      </c>
      <c r="AD169" s="4">
        <f t="shared" si="21"/>
        <v>92</v>
      </c>
      <c r="AE169" s="4">
        <f t="shared" si="22"/>
        <v>347</v>
      </c>
      <c r="AF169" s="4">
        <f t="shared" si="23"/>
        <v>123</v>
      </c>
      <c r="AG169" s="4">
        <f t="shared" si="24"/>
        <v>470</v>
      </c>
      <c r="AI169" s="4">
        <f t="shared" si="25"/>
        <v>258</v>
      </c>
      <c r="AJ169" s="4">
        <f t="shared" si="26"/>
        <v>89</v>
      </c>
      <c r="AK169" s="4">
        <f t="shared" si="27"/>
        <v>347</v>
      </c>
      <c r="AL169" s="4">
        <f t="shared" si="28"/>
        <v>134</v>
      </c>
      <c r="AM169" s="4">
        <f t="shared" si="29"/>
        <v>481</v>
      </c>
    </row>
    <row r="170" spans="2:39" x14ac:dyDescent="0.35">
      <c r="B170" s="2" t="s">
        <v>166</v>
      </c>
      <c r="C170">
        <v>37</v>
      </c>
      <c r="O170">
        <v>39</v>
      </c>
      <c r="AA170">
        <v>76</v>
      </c>
      <c r="AC170" s="4">
        <f t="shared" si="20"/>
        <v>37</v>
      </c>
      <c r="AD170" s="4">
        <f t="shared" si="21"/>
        <v>0</v>
      </c>
      <c r="AE170" s="4">
        <f t="shared" si="22"/>
        <v>37</v>
      </c>
      <c r="AF170" s="4">
        <f t="shared" si="23"/>
        <v>0</v>
      </c>
      <c r="AG170" s="4">
        <f t="shared" si="24"/>
        <v>37</v>
      </c>
      <c r="AI170" s="4">
        <f t="shared" si="25"/>
        <v>39</v>
      </c>
      <c r="AJ170" s="4">
        <f t="shared" si="26"/>
        <v>0</v>
      </c>
      <c r="AK170" s="4">
        <f t="shared" si="27"/>
        <v>39</v>
      </c>
      <c r="AL170" s="4">
        <f t="shared" si="28"/>
        <v>0</v>
      </c>
      <c r="AM170" s="4">
        <f t="shared" si="29"/>
        <v>39</v>
      </c>
    </row>
    <row r="171" spans="2:39" x14ac:dyDescent="0.35">
      <c r="B171" s="2" t="s">
        <v>167</v>
      </c>
      <c r="D171">
        <v>5</v>
      </c>
      <c r="P171">
        <v>8</v>
      </c>
      <c r="AA171">
        <v>13</v>
      </c>
      <c r="AC171" s="4">
        <f t="shared" si="20"/>
        <v>5</v>
      </c>
      <c r="AD171" s="4">
        <f t="shared" si="21"/>
        <v>0</v>
      </c>
      <c r="AE171" s="4">
        <f t="shared" si="22"/>
        <v>5</v>
      </c>
      <c r="AF171" s="4">
        <f t="shared" si="23"/>
        <v>0</v>
      </c>
      <c r="AG171" s="4">
        <f t="shared" si="24"/>
        <v>5</v>
      </c>
      <c r="AI171" s="4">
        <f t="shared" si="25"/>
        <v>8</v>
      </c>
      <c r="AJ171" s="4">
        <f t="shared" si="26"/>
        <v>0</v>
      </c>
      <c r="AK171" s="4">
        <f t="shared" si="27"/>
        <v>8</v>
      </c>
      <c r="AL171" s="4">
        <f t="shared" si="28"/>
        <v>0</v>
      </c>
      <c r="AM171" s="4">
        <f t="shared" si="29"/>
        <v>8</v>
      </c>
    </row>
    <row r="172" spans="2:39" x14ac:dyDescent="0.35">
      <c r="B172" s="2" t="s">
        <v>168</v>
      </c>
      <c r="C172">
        <v>3881</v>
      </c>
      <c r="D172">
        <v>22</v>
      </c>
      <c r="E172">
        <v>206</v>
      </c>
      <c r="L172">
        <v>1148</v>
      </c>
      <c r="M172">
        <v>22</v>
      </c>
      <c r="O172">
        <v>3799</v>
      </c>
      <c r="P172">
        <v>18</v>
      </c>
      <c r="Q172">
        <v>224</v>
      </c>
      <c r="X172">
        <v>1125</v>
      </c>
      <c r="Y172">
        <v>13</v>
      </c>
      <c r="AA172">
        <v>10458</v>
      </c>
      <c r="AC172" s="4">
        <f t="shared" si="20"/>
        <v>4109</v>
      </c>
      <c r="AD172" s="4">
        <f t="shared" si="21"/>
        <v>1170</v>
      </c>
      <c r="AE172" s="4">
        <f t="shared" si="22"/>
        <v>5279</v>
      </c>
      <c r="AF172" s="4">
        <f t="shared" si="23"/>
        <v>0</v>
      </c>
      <c r="AG172" s="4">
        <f t="shared" si="24"/>
        <v>5279</v>
      </c>
      <c r="AI172" s="4">
        <f t="shared" si="25"/>
        <v>4041</v>
      </c>
      <c r="AJ172" s="4">
        <f t="shared" si="26"/>
        <v>1138</v>
      </c>
      <c r="AK172" s="4">
        <f t="shared" si="27"/>
        <v>5179</v>
      </c>
      <c r="AL172" s="4">
        <f t="shared" si="28"/>
        <v>0</v>
      </c>
      <c r="AM172" s="4">
        <f t="shared" si="29"/>
        <v>5179</v>
      </c>
    </row>
    <row r="173" spans="2:39" x14ac:dyDescent="0.35">
      <c r="B173" s="2" t="s">
        <v>169</v>
      </c>
      <c r="H173">
        <v>2331</v>
      </c>
      <c r="I173">
        <v>59</v>
      </c>
      <c r="J173">
        <v>71</v>
      </c>
      <c r="T173">
        <v>2353</v>
      </c>
      <c r="U173">
        <v>72</v>
      </c>
      <c r="V173">
        <v>77</v>
      </c>
      <c r="AA173">
        <v>4963</v>
      </c>
      <c r="AC173" s="4">
        <f t="shared" si="20"/>
        <v>0</v>
      </c>
      <c r="AD173" s="4">
        <f t="shared" si="21"/>
        <v>0</v>
      </c>
      <c r="AE173" s="4">
        <f t="shared" si="22"/>
        <v>0</v>
      </c>
      <c r="AF173" s="4">
        <f t="shared" si="23"/>
        <v>2461</v>
      </c>
      <c r="AG173" s="4">
        <f t="shared" si="24"/>
        <v>2461</v>
      </c>
      <c r="AI173" s="4">
        <f t="shared" si="25"/>
        <v>0</v>
      </c>
      <c r="AJ173" s="4">
        <f t="shared" si="26"/>
        <v>0</v>
      </c>
      <c r="AK173" s="4">
        <f t="shared" si="27"/>
        <v>0</v>
      </c>
      <c r="AL173" s="4">
        <f t="shared" si="28"/>
        <v>2502</v>
      </c>
      <c r="AM173" s="4">
        <f t="shared" si="29"/>
        <v>2502</v>
      </c>
    </row>
    <row r="174" spans="2:39" x14ac:dyDescent="0.35">
      <c r="B174" s="2" t="s">
        <v>170</v>
      </c>
      <c r="C174">
        <v>44</v>
      </c>
      <c r="O174">
        <v>43</v>
      </c>
      <c r="AA174">
        <v>87</v>
      </c>
      <c r="AC174" s="4">
        <f t="shared" si="20"/>
        <v>44</v>
      </c>
      <c r="AD174" s="4">
        <f t="shared" si="21"/>
        <v>0</v>
      </c>
      <c r="AE174" s="4">
        <f t="shared" si="22"/>
        <v>44</v>
      </c>
      <c r="AF174" s="4">
        <f t="shared" si="23"/>
        <v>0</v>
      </c>
      <c r="AG174" s="4">
        <f t="shared" si="24"/>
        <v>44</v>
      </c>
      <c r="AI174" s="4">
        <f t="shared" si="25"/>
        <v>43</v>
      </c>
      <c r="AJ174" s="4">
        <f t="shared" si="26"/>
        <v>0</v>
      </c>
      <c r="AK174" s="4">
        <f t="shared" si="27"/>
        <v>43</v>
      </c>
      <c r="AL174" s="4">
        <f t="shared" si="28"/>
        <v>0</v>
      </c>
      <c r="AM174" s="4">
        <f t="shared" si="29"/>
        <v>43</v>
      </c>
    </row>
    <row r="175" spans="2:39" x14ac:dyDescent="0.35">
      <c r="B175" s="2" t="s">
        <v>171</v>
      </c>
      <c r="C175">
        <v>9</v>
      </c>
      <c r="O175">
        <v>10</v>
      </c>
      <c r="AA175">
        <v>19</v>
      </c>
      <c r="AC175" s="4">
        <f t="shared" si="20"/>
        <v>9</v>
      </c>
      <c r="AD175" s="4">
        <f t="shared" si="21"/>
        <v>0</v>
      </c>
      <c r="AE175" s="4">
        <f t="shared" si="22"/>
        <v>9</v>
      </c>
      <c r="AF175" s="4">
        <f t="shared" si="23"/>
        <v>0</v>
      </c>
      <c r="AG175" s="4">
        <f t="shared" si="24"/>
        <v>9</v>
      </c>
      <c r="AI175" s="4">
        <f t="shared" si="25"/>
        <v>10</v>
      </c>
      <c r="AJ175" s="4">
        <f t="shared" si="26"/>
        <v>0</v>
      </c>
      <c r="AK175" s="4">
        <f t="shared" si="27"/>
        <v>10</v>
      </c>
      <c r="AL175" s="4">
        <f t="shared" si="28"/>
        <v>0</v>
      </c>
      <c r="AM175" s="4">
        <f t="shared" si="29"/>
        <v>10</v>
      </c>
    </row>
    <row r="176" spans="2:39" x14ac:dyDescent="0.35">
      <c r="B176" s="2" t="s">
        <v>172</v>
      </c>
      <c r="C176">
        <v>14</v>
      </c>
      <c r="O176">
        <v>20</v>
      </c>
      <c r="AA176">
        <v>34</v>
      </c>
      <c r="AC176" s="4">
        <f t="shared" si="20"/>
        <v>14</v>
      </c>
      <c r="AD176" s="4">
        <f t="shared" si="21"/>
        <v>0</v>
      </c>
      <c r="AE176" s="4">
        <f t="shared" si="22"/>
        <v>14</v>
      </c>
      <c r="AF176" s="4">
        <f t="shared" si="23"/>
        <v>0</v>
      </c>
      <c r="AG176" s="4">
        <f t="shared" si="24"/>
        <v>14</v>
      </c>
      <c r="AI176" s="4">
        <f t="shared" si="25"/>
        <v>20</v>
      </c>
      <c r="AJ176" s="4">
        <f t="shared" si="26"/>
        <v>0</v>
      </c>
      <c r="AK176" s="4">
        <f t="shared" si="27"/>
        <v>20</v>
      </c>
      <c r="AL176" s="4">
        <f t="shared" si="28"/>
        <v>0</v>
      </c>
      <c r="AM176" s="4">
        <f t="shared" si="29"/>
        <v>20</v>
      </c>
    </row>
    <row r="177" spans="2:39" x14ac:dyDescent="0.35">
      <c r="B177" s="2" t="s">
        <v>173</v>
      </c>
      <c r="C177">
        <v>90</v>
      </c>
      <c r="L177">
        <v>15</v>
      </c>
      <c r="O177">
        <v>96</v>
      </c>
      <c r="X177">
        <v>15</v>
      </c>
      <c r="AA177">
        <v>216</v>
      </c>
      <c r="AC177" s="4">
        <f t="shared" si="20"/>
        <v>90</v>
      </c>
      <c r="AD177" s="4">
        <f t="shared" si="21"/>
        <v>15</v>
      </c>
      <c r="AE177" s="4">
        <f t="shared" si="22"/>
        <v>105</v>
      </c>
      <c r="AF177" s="4">
        <f t="shared" si="23"/>
        <v>0</v>
      </c>
      <c r="AG177" s="4">
        <f t="shared" si="24"/>
        <v>105</v>
      </c>
      <c r="AI177" s="4">
        <f t="shared" si="25"/>
        <v>96</v>
      </c>
      <c r="AJ177" s="4">
        <f t="shared" si="26"/>
        <v>15</v>
      </c>
      <c r="AK177" s="4">
        <f t="shared" si="27"/>
        <v>111</v>
      </c>
      <c r="AL177" s="4">
        <f t="shared" si="28"/>
        <v>0</v>
      </c>
      <c r="AM177" s="4">
        <f t="shared" si="29"/>
        <v>111</v>
      </c>
    </row>
    <row r="178" spans="2:39" x14ac:dyDescent="0.35">
      <c r="B178" s="2" t="s">
        <v>174</v>
      </c>
      <c r="H178">
        <v>35</v>
      </c>
      <c r="T178">
        <v>32</v>
      </c>
      <c r="AA178">
        <v>67</v>
      </c>
      <c r="AC178" s="4">
        <f t="shared" si="20"/>
        <v>0</v>
      </c>
      <c r="AD178" s="4">
        <f t="shared" si="21"/>
        <v>0</v>
      </c>
      <c r="AE178" s="4">
        <f t="shared" si="22"/>
        <v>0</v>
      </c>
      <c r="AF178" s="4">
        <f t="shared" si="23"/>
        <v>35</v>
      </c>
      <c r="AG178" s="4">
        <f t="shared" si="24"/>
        <v>35</v>
      </c>
      <c r="AI178" s="4">
        <f t="shared" si="25"/>
        <v>0</v>
      </c>
      <c r="AJ178" s="4">
        <f t="shared" si="26"/>
        <v>0</v>
      </c>
      <c r="AK178" s="4">
        <f t="shared" si="27"/>
        <v>0</v>
      </c>
      <c r="AL178" s="4">
        <f t="shared" si="28"/>
        <v>32</v>
      </c>
      <c r="AM178" s="4">
        <f t="shared" si="29"/>
        <v>32</v>
      </c>
    </row>
    <row r="179" spans="2:39" x14ac:dyDescent="0.35">
      <c r="B179" s="2" t="s">
        <v>175</v>
      </c>
      <c r="C179">
        <v>189</v>
      </c>
      <c r="L179">
        <v>53</v>
      </c>
      <c r="O179">
        <v>192</v>
      </c>
      <c r="X179">
        <v>56</v>
      </c>
      <c r="AA179">
        <v>490</v>
      </c>
      <c r="AC179" s="4">
        <f t="shared" si="20"/>
        <v>189</v>
      </c>
      <c r="AD179" s="4">
        <f t="shared" si="21"/>
        <v>53</v>
      </c>
      <c r="AE179" s="4">
        <f t="shared" si="22"/>
        <v>242</v>
      </c>
      <c r="AF179" s="4">
        <f t="shared" si="23"/>
        <v>0</v>
      </c>
      <c r="AG179" s="4">
        <f t="shared" si="24"/>
        <v>242</v>
      </c>
      <c r="AI179" s="4">
        <f t="shared" si="25"/>
        <v>192</v>
      </c>
      <c r="AJ179" s="4">
        <f t="shared" si="26"/>
        <v>56</v>
      </c>
      <c r="AK179" s="4">
        <f t="shared" si="27"/>
        <v>248</v>
      </c>
      <c r="AL179" s="4">
        <f t="shared" si="28"/>
        <v>0</v>
      </c>
      <c r="AM179" s="4">
        <f t="shared" si="29"/>
        <v>248</v>
      </c>
    </row>
    <row r="180" spans="2:39" x14ac:dyDescent="0.35">
      <c r="B180" s="2" t="s">
        <v>176</v>
      </c>
      <c r="H180">
        <v>133</v>
      </c>
      <c r="T180">
        <v>130</v>
      </c>
      <c r="AA180">
        <v>263</v>
      </c>
      <c r="AC180" s="4">
        <f t="shared" si="20"/>
        <v>0</v>
      </c>
      <c r="AD180" s="4">
        <f t="shared" si="21"/>
        <v>0</v>
      </c>
      <c r="AE180" s="4">
        <f t="shared" si="22"/>
        <v>0</v>
      </c>
      <c r="AF180" s="4">
        <f t="shared" si="23"/>
        <v>133</v>
      </c>
      <c r="AG180" s="4">
        <f t="shared" si="24"/>
        <v>133</v>
      </c>
      <c r="AI180" s="4">
        <f t="shared" si="25"/>
        <v>0</v>
      </c>
      <c r="AJ180" s="4">
        <f t="shared" si="26"/>
        <v>0</v>
      </c>
      <c r="AK180" s="4">
        <f t="shared" si="27"/>
        <v>0</v>
      </c>
      <c r="AL180" s="4">
        <f t="shared" si="28"/>
        <v>130</v>
      </c>
      <c r="AM180" s="4">
        <f t="shared" si="29"/>
        <v>130</v>
      </c>
    </row>
    <row r="181" spans="2:39" x14ac:dyDescent="0.35">
      <c r="B181" s="2" t="s">
        <v>177</v>
      </c>
      <c r="C181">
        <v>600</v>
      </c>
      <c r="H181">
        <v>371</v>
      </c>
      <c r="I181">
        <v>0</v>
      </c>
      <c r="L181">
        <v>189</v>
      </c>
      <c r="O181">
        <v>619</v>
      </c>
      <c r="T181">
        <v>306</v>
      </c>
      <c r="U181">
        <v>45</v>
      </c>
      <c r="X181">
        <v>192</v>
      </c>
      <c r="AA181">
        <v>2322</v>
      </c>
      <c r="AC181" s="4">
        <f t="shared" si="20"/>
        <v>600</v>
      </c>
      <c r="AD181" s="4">
        <f t="shared" si="21"/>
        <v>189</v>
      </c>
      <c r="AE181" s="4">
        <f t="shared" si="22"/>
        <v>789</v>
      </c>
      <c r="AF181" s="4">
        <f t="shared" si="23"/>
        <v>371</v>
      </c>
      <c r="AG181" s="4">
        <f t="shared" si="24"/>
        <v>1160</v>
      </c>
      <c r="AI181" s="4">
        <f t="shared" si="25"/>
        <v>619</v>
      </c>
      <c r="AJ181" s="4">
        <f t="shared" si="26"/>
        <v>192</v>
      </c>
      <c r="AK181" s="4">
        <f t="shared" si="27"/>
        <v>811</v>
      </c>
      <c r="AL181" s="4">
        <f t="shared" si="28"/>
        <v>351</v>
      </c>
      <c r="AM181" s="4">
        <f t="shared" si="29"/>
        <v>1162</v>
      </c>
    </row>
    <row r="182" spans="2:39" x14ac:dyDescent="0.35">
      <c r="B182" s="2" t="s">
        <v>178</v>
      </c>
      <c r="C182">
        <v>403</v>
      </c>
      <c r="L182">
        <v>134</v>
      </c>
      <c r="O182">
        <v>376</v>
      </c>
      <c r="X182">
        <v>115</v>
      </c>
      <c r="AA182">
        <v>1028</v>
      </c>
      <c r="AC182" s="4">
        <f t="shared" si="20"/>
        <v>403</v>
      </c>
      <c r="AD182" s="4">
        <f t="shared" si="21"/>
        <v>134</v>
      </c>
      <c r="AE182" s="4">
        <f t="shared" si="22"/>
        <v>537</v>
      </c>
      <c r="AF182" s="4">
        <f t="shared" si="23"/>
        <v>0</v>
      </c>
      <c r="AG182" s="4">
        <f t="shared" si="24"/>
        <v>537</v>
      </c>
      <c r="AI182" s="4">
        <f t="shared" si="25"/>
        <v>376</v>
      </c>
      <c r="AJ182" s="4">
        <f t="shared" si="26"/>
        <v>115</v>
      </c>
      <c r="AK182" s="4">
        <f t="shared" si="27"/>
        <v>491</v>
      </c>
      <c r="AL182" s="4">
        <f t="shared" si="28"/>
        <v>0</v>
      </c>
      <c r="AM182" s="4">
        <f t="shared" si="29"/>
        <v>491</v>
      </c>
    </row>
    <row r="183" spans="2:39" x14ac:dyDescent="0.35">
      <c r="B183" s="2" t="s">
        <v>179</v>
      </c>
      <c r="H183">
        <v>277</v>
      </c>
      <c r="T183">
        <v>250</v>
      </c>
      <c r="AA183">
        <v>527</v>
      </c>
      <c r="AC183" s="4">
        <f t="shared" si="20"/>
        <v>0</v>
      </c>
      <c r="AD183" s="4">
        <f t="shared" si="21"/>
        <v>0</v>
      </c>
      <c r="AE183" s="4">
        <f t="shared" si="22"/>
        <v>0</v>
      </c>
      <c r="AF183" s="4">
        <f t="shared" si="23"/>
        <v>277</v>
      </c>
      <c r="AG183" s="4">
        <f t="shared" si="24"/>
        <v>277</v>
      </c>
      <c r="AI183" s="4">
        <f t="shared" si="25"/>
        <v>0</v>
      </c>
      <c r="AJ183" s="4">
        <f t="shared" si="26"/>
        <v>0</v>
      </c>
      <c r="AK183" s="4">
        <f t="shared" si="27"/>
        <v>0</v>
      </c>
      <c r="AL183" s="4">
        <f t="shared" si="28"/>
        <v>250</v>
      </c>
      <c r="AM183" s="4">
        <f t="shared" si="29"/>
        <v>250</v>
      </c>
    </row>
    <row r="184" spans="2:39" x14ac:dyDescent="0.35">
      <c r="B184" s="2" t="s">
        <v>180</v>
      </c>
      <c r="C184">
        <v>47</v>
      </c>
      <c r="L184">
        <v>15</v>
      </c>
      <c r="O184">
        <v>58</v>
      </c>
      <c r="X184">
        <v>10</v>
      </c>
      <c r="AA184">
        <v>130</v>
      </c>
      <c r="AC184" s="4">
        <f t="shared" si="20"/>
        <v>47</v>
      </c>
      <c r="AD184" s="4">
        <f t="shared" si="21"/>
        <v>15</v>
      </c>
      <c r="AE184" s="4">
        <f t="shared" si="22"/>
        <v>62</v>
      </c>
      <c r="AF184" s="4">
        <f t="shared" si="23"/>
        <v>0</v>
      </c>
      <c r="AG184" s="4">
        <f t="shared" si="24"/>
        <v>62</v>
      </c>
      <c r="AI184" s="4">
        <f t="shared" si="25"/>
        <v>58</v>
      </c>
      <c r="AJ184" s="4">
        <f t="shared" si="26"/>
        <v>10</v>
      </c>
      <c r="AK184" s="4">
        <f t="shared" si="27"/>
        <v>68</v>
      </c>
      <c r="AL184" s="4">
        <f t="shared" si="28"/>
        <v>0</v>
      </c>
      <c r="AM184" s="4">
        <f t="shared" si="29"/>
        <v>68</v>
      </c>
    </row>
    <row r="185" spans="2:39" x14ac:dyDescent="0.35">
      <c r="B185" s="2" t="s">
        <v>181</v>
      </c>
      <c r="C185">
        <v>24</v>
      </c>
      <c r="O185">
        <v>15</v>
      </c>
      <c r="AA185">
        <v>39</v>
      </c>
      <c r="AC185" s="4">
        <f t="shared" si="20"/>
        <v>24</v>
      </c>
      <c r="AD185" s="4">
        <f t="shared" si="21"/>
        <v>0</v>
      </c>
      <c r="AE185" s="4">
        <f t="shared" si="22"/>
        <v>24</v>
      </c>
      <c r="AF185" s="4">
        <f t="shared" si="23"/>
        <v>0</v>
      </c>
      <c r="AG185" s="4">
        <f t="shared" si="24"/>
        <v>24</v>
      </c>
      <c r="AI185" s="4">
        <f t="shared" si="25"/>
        <v>15</v>
      </c>
      <c r="AJ185" s="4">
        <f t="shared" si="26"/>
        <v>0</v>
      </c>
      <c r="AK185" s="4">
        <f t="shared" si="27"/>
        <v>15</v>
      </c>
      <c r="AL185" s="4">
        <f t="shared" si="28"/>
        <v>0</v>
      </c>
      <c r="AM185" s="4">
        <f t="shared" si="29"/>
        <v>15</v>
      </c>
    </row>
    <row r="186" spans="2:39" x14ac:dyDescent="0.35">
      <c r="B186" s="2" t="s">
        <v>182</v>
      </c>
      <c r="C186">
        <v>5</v>
      </c>
      <c r="O186">
        <v>9</v>
      </c>
      <c r="AA186">
        <v>14</v>
      </c>
      <c r="AC186" s="4">
        <f t="shared" si="20"/>
        <v>5</v>
      </c>
      <c r="AD186" s="4">
        <f t="shared" si="21"/>
        <v>0</v>
      </c>
      <c r="AE186" s="4">
        <f t="shared" si="22"/>
        <v>5</v>
      </c>
      <c r="AF186" s="4">
        <f t="shared" si="23"/>
        <v>0</v>
      </c>
      <c r="AG186" s="4">
        <f t="shared" si="24"/>
        <v>5</v>
      </c>
      <c r="AI186" s="4">
        <f t="shared" si="25"/>
        <v>9</v>
      </c>
      <c r="AJ186" s="4">
        <f t="shared" si="26"/>
        <v>0</v>
      </c>
      <c r="AK186" s="4">
        <f t="shared" si="27"/>
        <v>9</v>
      </c>
      <c r="AL186" s="4">
        <f t="shared" si="28"/>
        <v>0</v>
      </c>
      <c r="AM186" s="4">
        <f t="shared" si="29"/>
        <v>9</v>
      </c>
    </row>
    <row r="187" spans="2:39" x14ac:dyDescent="0.35">
      <c r="B187" s="2" t="s">
        <v>183</v>
      </c>
      <c r="C187">
        <v>13</v>
      </c>
      <c r="O187">
        <v>18</v>
      </c>
      <c r="AA187">
        <v>31</v>
      </c>
      <c r="AC187" s="4">
        <f t="shared" si="20"/>
        <v>13</v>
      </c>
      <c r="AD187" s="4">
        <f t="shared" si="21"/>
        <v>0</v>
      </c>
      <c r="AE187" s="4">
        <f t="shared" si="22"/>
        <v>13</v>
      </c>
      <c r="AF187" s="4">
        <f t="shared" si="23"/>
        <v>0</v>
      </c>
      <c r="AG187" s="4">
        <f t="shared" si="24"/>
        <v>13</v>
      </c>
      <c r="AI187" s="4">
        <f t="shared" si="25"/>
        <v>18</v>
      </c>
      <c r="AJ187" s="4">
        <f t="shared" si="26"/>
        <v>0</v>
      </c>
      <c r="AK187" s="4">
        <f t="shared" si="27"/>
        <v>18</v>
      </c>
      <c r="AL187" s="4">
        <f t="shared" si="28"/>
        <v>0</v>
      </c>
      <c r="AM187" s="4">
        <f t="shared" si="29"/>
        <v>18</v>
      </c>
    </row>
    <row r="188" spans="2:39" x14ac:dyDescent="0.35">
      <c r="B188" s="2" t="s">
        <v>184</v>
      </c>
      <c r="C188">
        <v>11</v>
      </c>
      <c r="O188">
        <v>15</v>
      </c>
      <c r="AA188">
        <v>26</v>
      </c>
      <c r="AC188" s="4">
        <f t="shared" si="20"/>
        <v>11</v>
      </c>
      <c r="AD188" s="4">
        <f t="shared" si="21"/>
        <v>0</v>
      </c>
      <c r="AE188" s="4">
        <f t="shared" si="22"/>
        <v>11</v>
      </c>
      <c r="AF188" s="4">
        <f t="shared" si="23"/>
        <v>0</v>
      </c>
      <c r="AG188" s="4">
        <f t="shared" si="24"/>
        <v>11</v>
      </c>
      <c r="AI188" s="4">
        <f t="shared" si="25"/>
        <v>15</v>
      </c>
      <c r="AJ188" s="4">
        <f t="shared" si="26"/>
        <v>0</v>
      </c>
      <c r="AK188" s="4">
        <f t="shared" si="27"/>
        <v>15</v>
      </c>
      <c r="AL188" s="4">
        <f t="shared" si="28"/>
        <v>0</v>
      </c>
      <c r="AM188" s="4">
        <f t="shared" si="29"/>
        <v>15</v>
      </c>
    </row>
    <row r="189" spans="2:39" x14ac:dyDescent="0.35">
      <c r="B189" s="2" t="s">
        <v>185</v>
      </c>
      <c r="C189">
        <v>145</v>
      </c>
      <c r="L189">
        <v>40</v>
      </c>
      <c r="O189">
        <v>140</v>
      </c>
      <c r="X189">
        <v>42</v>
      </c>
      <c r="AA189">
        <v>367</v>
      </c>
      <c r="AC189" s="4">
        <f t="shared" si="20"/>
        <v>145</v>
      </c>
      <c r="AD189" s="4">
        <f t="shared" si="21"/>
        <v>40</v>
      </c>
      <c r="AE189" s="4">
        <f t="shared" si="22"/>
        <v>185</v>
      </c>
      <c r="AF189" s="4">
        <f t="shared" si="23"/>
        <v>0</v>
      </c>
      <c r="AG189" s="4">
        <f t="shared" si="24"/>
        <v>185</v>
      </c>
      <c r="AI189" s="4">
        <f t="shared" si="25"/>
        <v>140</v>
      </c>
      <c r="AJ189" s="4">
        <f t="shared" si="26"/>
        <v>42</v>
      </c>
      <c r="AK189" s="4">
        <f t="shared" si="27"/>
        <v>182</v>
      </c>
      <c r="AL189" s="4">
        <f t="shared" si="28"/>
        <v>0</v>
      </c>
      <c r="AM189" s="4">
        <f t="shared" si="29"/>
        <v>182</v>
      </c>
    </row>
    <row r="190" spans="2:39" x14ac:dyDescent="0.35">
      <c r="B190" s="2" t="s">
        <v>186</v>
      </c>
      <c r="H190">
        <v>60</v>
      </c>
      <c r="T190">
        <v>49</v>
      </c>
      <c r="AA190">
        <v>109</v>
      </c>
      <c r="AC190" s="4">
        <f t="shared" si="20"/>
        <v>0</v>
      </c>
      <c r="AD190" s="4">
        <f t="shared" si="21"/>
        <v>0</v>
      </c>
      <c r="AE190" s="4">
        <f t="shared" si="22"/>
        <v>0</v>
      </c>
      <c r="AF190" s="4">
        <f t="shared" si="23"/>
        <v>60</v>
      </c>
      <c r="AG190" s="4">
        <f t="shared" si="24"/>
        <v>60</v>
      </c>
      <c r="AI190" s="4">
        <f t="shared" si="25"/>
        <v>0</v>
      </c>
      <c r="AJ190" s="4">
        <f t="shared" si="26"/>
        <v>0</v>
      </c>
      <c r="AK190" s="4">
        <f t="shared" si="27"/>
        <v>0</v>
      </c>
      <c r="AL190" s="4">
        <f t="shared" si="28"/>
        <v>49</v>
      </c>
      <c r="AM190" s="4">
        <f t="shared" si="29"/>
        <v>49</v>
      </c>
    </row>
    <row r="191" spans="2:39" x14ac:dyDescent="0.35">
      <c r="B191" s="2" t="s">
        <v>187</v>
      </c>
      <c r="C191">
        <v>123</v>
      </c>
      <c r="H191">
        <v>64</v>
      </c>
      <c r="L191">
        <v>43</v>
      </c>
      <c r="O191">
        <v>125</v>
      </c>
      <c r="T191">
        <v>77</v>
      </c>
      <c r="X191">
        <v>42</v>
      </c>
      <c r="AA191">
        <v>474</v>
      </c>
      <c r="AC191" s="4">
        <f t="shared" si="20"/>
        <v>123</v>
      </c>
      <c r="AD191" s="4">
        <f t="shared" si="21"/>
        <v>43</v>
      </c>
      <c r="AE191" s="4">
        <f t="shared" si="22"/>
        <v>166</v>
      </c>
      <c r="AF191" s="4">
        <f t="shared" si="23"/>
        <v>64</v>
      </c>
      <c r="AG191" s="4">
        <f t="shared" si="24"/>
        <v>230</v>
      </c>
      <c r="AI191" s="4">
        <f t="shared" si="25"/>
        <v>125</v>
      </c>
      <c r="AJ191" s="4">
        <f t="shared" si="26"/>
        <v>42</v>
      </c>
      <c r="AK191" s="4">
        <f t="shared" si="27"/>
        <v>167</v>
      </c>
      <c r="AL191" s="4">
        <f t="shared" si="28"/>
        <v>77</v>
      </c>
      <c r="AM191" s="4">
        <f t="shared" si="29"/>
        <v>244</v>
      </c>
    </row>
    <row r="192" spans="2:39" x14ac:dyDescent="0.35">
      <c r="B192" s="2" t="s">
        <v>188</v>
      </c>
      <c r="C192">
        <v>45</v>
      </c>
      <c r="H192">
        <v>12</v>
      </c>
      <c r="L192">
        <v>10</v>
      </c>
      <c r="O192">
        <v>33</v>
      </c>
      <c r="T192">
        <v>10</v>
      </c>
      <c r="X192">
        <v>12</v>
      </c>
      <c r="AA192">
        <v>122</v>
      </c>
      <c r="AC192" s="4">
        <f t="shared" si="20"/>
        <v>45</v>
      </c>
      <c r="AD192" s="4">
        <f t="shared" si="21"/>
        <v>10</v>
      </c>
      <c r="AE192" s="4">
        <f t="shared" si="22"/>
        <v>55</v>
      </c>
      <c r="AF192" s="4">
        <f t="shared" si="23"/>
        <v>12</v>
      </c>
      <c r="AG192" s="4">
        <f t="shared" si="24"/>
        <v>67</v>
      </c>
      <c r="AI192" s="4">
        <f t="shared" si="25"/>
        <v>33</v>
      </c>
      <c r="AJ192" s="4">
        <f t="shared" si="26"/>
        <v>12</v>
      </c>
      <c r="AK192" s="4">
        <f t="shared" si="27"/>
        <v>45</v>
      </c>
      <c r="AL192" s="4">
        <f t="shared" si="28"/>
        <v>10</v>
      </c>
      <c r="AM192" s="4">
        <f t="shared" si="29"/>
        <v>55</v>
      </c>
    </row>
    <row r="193" spans="2:39" x14ac:dyDescent="0.35">
      <c r="B193" s="2" t="s">
        <v>189</v>
      </c>
      <c r="C193">
        <v>250</v>
      </c>
      <c r="H193">
        <v>138</v>
      </c>
      <c r="L193">
        <v>74</v>
      </c>
      <c r="O193">
        <v>246</v>
      </c>
      <c r="T193">
        <v>134</v>
      </c>
      <c r="X193">
        <v>85</v>
      </c>
      <c r="AA193">
        <v>927</v>
      </c>
      <c r="AC193" s="4">
        <f t="shared" si="20"/>
        <v>250</v>
      </c>
      <c r="AD193" s="4">
        <f t="shared" si="21"/>
        <v>74</v>
      </c>
      <c r="AE193" s="4">
        <f t="shared" si="22"/>
        <v>324</v>
      </c>
      <c r="AF193" s="4">
        <f t="shared" si="23"/>
        <v>138</v>
      </c>
      <c r="AG193" s="4">
        <f t="shared" si="24"/>
        <v>462</v>
      </c>
      <c r="AI193" s="4">
        <f t="shared" si="25"/>
        <v>246</v>
      </c>
      <c r="AJ193" s="4">
        <f t="shared" si="26"/>
        <v>85</v>
      </c>
      <c r="AK193" s="4">
        <f t="shared" si="27"/>
        <v>331</v>
      </c>
      <c r="AL193" s="4">
        <f t="shared" si="28"/>
        <v>134</v>
      </c>
      <c r="AM193" s="4">
        <f t="shared" si="29"/>
        <v>465</v>
      </c>
    </row>
    <row r="194" spans="2:39" x14ac:dyDescent="0.35">
      <c r="B194" s="2" t="s">
        <v>190</v>
      </c>
      <c r="C194">
        <v>105</v>
      </c>
      <c r="L194">
        <v>33</v>
      </c>
      <c r="O194">
        <v>103</v>
      </c>
      <c r="X194">
        <v>26</v>
      </c>
      <c r="AA194">
        <v>267</v>
      </c>
      <c r="AC194" s="4">
        <f t="shared" si="20"/>
        <v>105</v>
      </c>
      <c r="AD194" s="4">
        <f t="shared" si="21"/>
        <v>33</v>
      </c>
      <c r="AE194" s="4">
        <f t="shared" si="22"/>
        <v>138</v>
      </c>
      <c r="AF194" s="4">
        <f t="shared" si="23"/>
        <v>0</v>
      </c>
      <c r="AG194" s="4">
        <f t="shared" si="24"/>
        <v>138</v>
      </c>
      <c r="AI194" s="4">
        <f t="shared" si="25"/>
        <v>103</v>
      </c>
      <c r="AJ194" s="4">
        <f t="shared" si="26"/>
        <v>26</v>
      </c>
      <c r="AK194" s="4">
        <f t="shared" si="27"/>
        <v>129</v>
      </c>
      <c r="AL194" s="4">
        <f t="shared" si="28"/>
        <v>0</v>
      </c>
      <c r="AM194" s="4">
        <f t="shared" si="29"/>
        <v>129</v>
      </c>
    </row>
    <row r="195" spans="2:39" x14ac:dyDescent="0.35">
      <c r="B195" s="2" t="s">
        <v>191</v>
      </c>
      <c r="H195">
        <v>76</v>
      </c>
      <c r="T195">
        <v>65</v>
      </c>
      <c r="AA195">
        <v>141</v>
      </c>
      <c r="AC195" s="4">
        <f t="shared" si="20"/>
        <v>0</v>
      </c>
      <c r="AD195" s="4">
        <f t="shared" si="21"/>
        <v>0</v>
      </c>
      <c r="AE195" s="4">
        <f t="shared" si="22"/>
        <v>0</v>
      </c>
      <c r="AF195" s="4">
        <f t="shared" si="23"/>
        <v>76</v>
      </c>
      <c r="AG195" s="4">
        <f t="shared" si="24"/>
        <v>76</v>
      </c>
      <c r="AI195" s="4">
        <f t="shared" si="25"/>
        <v>0</v>
      </c>
      <c r="AJ195" s="4">
        <f t="shared" si="26"/>
        <v>0</v>
      </c>
      <c r="AK195" s="4">
        <f t="shared" si="27"/>
        <v>0</v>
      </c>
      <c r="AL195" s="4">
        <f t="shared" si="28"/>
        <v>65</v>
      </c>
      <c r="AM195" s="4">
        <f t="shared" si="29"/>
        <v>65</v>
      </c>
    </row>
    <row r="196" spans="2:39" x14ac:dyDescent="0.35">
      <c r="B196" s="2" t="s">
        <v>192</v>
      </c>
      <c r="C196">
        <v>43</v>
      </c>
      <c r="O196">
        <v>42</v>
      </c>
      <c r="AA196">
        <v>85</v>
      </c>
      <c r="AC196" s="4">
        <f t="shared" si="20"/>
        <v>43</v>
      </c>
      <c r="AD196" s="4">
        <f t="shared" si="21"/>
        <v>0</v>
      </c>
      <c r="AE196" s="4">
        <f t="shared" si="22"/>
        <v>43</v>
      </c>
      <c r="AF196" s="4">
        <f t="shared" si="23"/>
        <v>0</v>
      </c>
      <c r="AG196" s="4">
        <f t="shared" si="24"/>
        <v>43</v>
      </c>
      <c r="AI196" s="4">
        <f t="shared" si="25"/>
        <v>42</v>
      </c>
      <c r="AJ196" s="4">
        <f t="shared" si="26"/>
        <v>0</v>
      </c>
      <c r="AK196" s="4">
        <f t="shared" si="27"/>
        <v>42</v>
      </c>
      <c r="AL196" s="4">
        <f t="shared" si="28"/>
        <v>0</v>
      </c>
      <c r="AM196" s="4">
        <f t="shared" si="29"/>
        <v>42</v>
      </c>
    </row>
    <row r="197" spans="2:39" x14ac:dyDescent="0.35">
      <c r="B197" s="2" t="s">
        <v>193</v>
      </c>
      <c r="C197">
        <v>93</v>
      </c>
      <c r="H197">
        <v>58</v>
      </c>
      <c r="L197">
        <v>22</v>
      </c>
      <c r="O197">
        <v>79</v>
      </c>
      <c r="T197">
        <v>51</v>
      </c>
      <c r="X197">
        <v>20</v>
      </c>
      <c r="AA197">
        <v>323</v>
      </c>
      <c r="AC197" s="4">
        <f t="shared" si="20"/>
        <v>93</v>
      </c>
      <c r="AD197" s="4">
        <f t="shared" si="21"/>
        <v>22</v>
      </c>
      <c r="AE197" s="4">
        <f t="shared" si="22"/>
        <v>115</v>
      </c>
      <c r="AF197" s="4">
        <f t="shared" si="23"/>
        <v>58</v>
      </c>
      <c r="AG197" s="4">
        <f t="shared" si="24"/>
        <v>173</v>
      </c>
      <c r="AI197" s="4">
        <f t="shared" si="25"/>
        <v>79</v>
      </c>
      <c r="AJ197" s="4">
        <f t="shared" si="26"/>
        <v>20</v>
      </c>
      <c r="AK197" s="4">
        <f t="shared" si="27"/>
        <v>99</v>
      </c>
      <c r="AL197" s="4">
        <f t="shared" si="28"/>
        <v>51</v>
      </c>
      <c r="AM197" s="4">
        <f t="shared" si="29"/>
        <v>150</v>
      </c>
    </row>
    <row r="198" spans="2:39" x14ac:dyDescent="0.35">
      <c r="B198" s="2" t="s">
        <v>194</v>
      </c>
      <c r="C198">
        <v>94</v>
      </c>
      <c r="H198">
        <v>44</v>
      </c>
      <c r="L198">
        <v>28</v>
      </c>
      <c r="O198">
        <v>87</v>
      </c>
      <c r="T198">
        <v>43</v>
      </c>
      <c r="X198">
        <v>19</v>
      </c>
      <c r="AA198">
        <v>315</v>
      </c>
      <c r="AC198" s="4">
        <f t="shared" si="20"/>
        <v>94</v>
      </c>
      <c r="AD198" s="4">
        <f t="shared" si="21"/>
        <v>28</v>
      </c>
      <c r="AE198" s="4">
        <f t="shared" si="22"/>
        <v>122</v>
      </c>
      <c r="AF198" s="4">
        <f t="shared" si="23"/>
        <v>44</v>
      </c>
      <c r="AG198" s="4">
        <f t="shared" si="24"/>
        <v>166</v>
      </c>
      <c r="AI198" s="4">
        <f t="shared" si="25"/>
        <v>87</v>
      </c>
      <c r="AJ198" s="4">
        <f t="shared" si="26"/>
        <v>19</v>
      </c>
      <c r="AK198" s="4">
        <f t="shared" si="27"/>
        <v>106</v>
      </c>
      <c r="AL198" s="4">
        <f t="shared" si="28"/>
        <v>43</v>
      </c>
      <c r="AM198" s="4">
        <f t="shared" si="29"/>
        <v>149</v>
      </c>
    </row>
    <row r="199" spans="2:39" x14ac:dyDescent="0.35">
      <c r="B199" s="2" t="s">
        <v>195</v>
      </c>
      <c r="C199">
        <v>184</v>
      </c>
      <c r="H199">
        <v>98</v>
      </c>
      <c r="L199">
        <v>44</v>
      </c>
      <c r="O199">
        <v>193</v>
      </c>
      <c r="T199">
        <v>89</v>
      </c>
      <c r="X199">
        <v>48</v>
      </c>
      <c r="AA199">
        <v>656</v>
      </c>
      <c r="AC199" s="4">
        <f t="shared" ref="AC199:AC262" si="30">SUM(C199:G199)</f>
        <v>184</v>
      </c>
      <c r="AD199" s="4">
        <f t="shared" ref="AD199:AD262" si="31">SUM(L199:N199)</f>
        <v>44</v>
      </c>
      <c r="AE199" s="4">
        <f t="shared" ref="AE199:AE262" si="32">AC199+AD199</f>
        <v>228</v>
      </c>
      <c r="AF199" s="4">
        <f t="shared" ref="AF199:AF262" si="33">SUM(H199:K199)</f>
        <v>98</v>
      </c>
      <c r="AG199" s="4">
        <f t="shared" ref="AG199:AG262" si="34">AE199+AF199</f>
        <v>326</v>
      </c>
      <c r="AI199" s="4">
        <f t="shared" ref="AI199:AI262" si="35">SUM(O199:R199)</f>
        <v>193</v>
      </c>
      <c r="AJ199" s="4">
        <f t="shared" ref="AJ199:AJ262" si="36">SUM(X199:Z199)</f>
        <v>48</v>
      </c>
      <c r="AK199" s="4">
        <f t="shared" ref="AK199:AK262" si="37">AI199+AJ199</f>
        <v>241</v>
      </c>
      <c r="AL199" s="4">
        <f t="shared" ref="AL199:AL262" si="38">SUM(T199:W199)</f>
        <v>89</v>
      </c>
      <c r="AM199" s="4">
        <f t="shared" ref="AM199:AM262" si="39">AK199+AL199</f>
        <v>330</v>
      </c>
    </row>
    <row r="200" spans="2:39" x14ac:dyDescent="0.35">
      <c r="B200" s="2" t="s">
        <v>196</v>
      </c>
      <c r="C200">
        <v>103</v>
      </c>
      <c r="H200">
        <v>56</v>
      </c>
      <c r="L200">
        <v>34</v>
      </c>
      <c r="O200">
        <v>95</v>
      </c>
      <c r="T200">
        <v>57</v>
      </c>
      <c r="X200">
        <v>27</v>
      </c>
      <c r="AA200">
        <v>372</v>
      </c>
      <c r="AC200" s="4">
        <f t="shared" si="30"/>
        <v>103</v>
      </c>
      <c r="AD200" s="4">
        <f t="shared" si="31"/>
        <v>34</v>
      </c>
      <c r="AE200" s="4">
        <f t="shared" si="32"/>
        <v>137</v>
      </c>
      <c r="AF200" s="4">
        <f t="shared" si="33"/>
        <v>56</v>
      </c>
      <c r="AG200" s="4">
        <f t="shared" si="34"/>
        <v>193</v>
      </c>
      <c r="AI200" s="4">
        <f t="shared" si="35"/>
        <v>95</v>
      </c>
      <c r="AJ200" s="4">
        <f t="shared" si="36"/>
        <v>27</v>
      </c>
      <c r="AK200" s="4">
        <f t="shared" si="37"/>
        <v>122</v>
      </c>
      <c r="AL200" s="4">
        <f t="shared" si="38"/>
        <v>57</v>
      </c>
      <c r="AM200" s="4">
        <f t="shared" si="39"/>
        <v>179</v>
      </c>
    </row>
    <row r="201" spans="2:39" x14ac:dyDescent="0.35">
      <c r="B201" s="2" t="s">
        <v>197</v>
      </c>
      <c r="C201">
        <v>4239</v>
      </c>
      <c r="D201">
        <v>0</v>
      </c>
      <c r="E201">
        <v>86</v>
      </c>
      <c r="L201">
        <v>1143</v>
      </c>
      <c r="M201">
        <v>0</v>
      </c>
      <c r="O201">
        <v>4189</v>
      </c>
      <c r="P201">
        <v>0</v>
      </c>
      <c r="Q201">
        <v>75</v>
      </c>
      <c r="X201">
        <v>1171</v>
      </c>
      <c r="Y201">
        <v>0</v>
      </c>
      <c r="AA201">
        <v>10903</v>
      </c>
      <c r="AC201" s="4">
        <f t="shared" si="30"/>
        <v>4325</v>
      </c>
      <c r="AD201" s="4">
        <f t="shared" si="31"/>
        <v>1143</v>
      </c>
      <c r="AE201" s="4">
        <f t="shared" si="32"/>
        <v>5468</v>
      </c>
      <c r="AF201" s="4">
        <f t="shared" si="33"/>
        <v>0</v>
      </c>
      <c r="AG201" s="4">
        <f t="shared" si="34"/>
        <v>5468</v>
      </c>
      <c r="AI201" s="4">
        <f t="shared" si="35"/>
        <v>4264</v>
      </c>
      <c r="AJ201" s="4">
        <f t="shared" si="36"/>
        <v>1171</v>
      </c>
      <c r="AK201" s="4">
        <f t="shared" si="37"/>
        <v>5435</v>
      </c>
      <c r="AL201" s="4">
        <f t="shared" si="38"/>
        <v>0</v>
      </c>
      <c r="AM201" s="4">
        <f t="shared" si="39"/>
        <v>5435</v>
      </c>
    </row>
    <row r="202" spans="2:39" x14ac:dyDescent="0.35">
      <c r="B202" s="2" t="s">
        <v>198</v>
      </c>
      <c r="H202">
        <v>3836</v>
      </c>
      <c r="I202">
        <v>88</v>
      </c>
      <c r="J202">
        <v>87</v>
      </c>
      <c r="T202">
        <v>3775</v>
      </c>
      <c r="U202">
        <v>92</v>
      </c>
      <c r="V202">
        <v>73</v>
      </c>
      <c r="AA202">
        <v>7951</v>
      </c>
      <c r="AC202" s="4">
        <f t="shared" si="30"/>
        <v>0</v>
      </c>
      <c r="AD202" s="4">
        <f t="shared" si="31"/>
        <v>0</v>
      </c>
      <c r="AE202" s="4">
        <f t="shared" si="32"/>
        <v>0</v>
      </c>
      <c r="AF202" s="4">
        <f t="shared" si="33"/>
        <v>4011</v>
      </c>
      <c r="AG202" s="4">
        <f t="shared" si="34"/>
        <v>4011</v>
      </c>
      <c r="AI202" s="4">
        <f t="shared" si="35"/>
        <v>0</v>
      </c>
      <c r="AJ202" s="4">
        <f t="shared" si="36"/>
        <v>0</v>
      </c>
      <c r="AK202" s="4">
        <f t="shared" si="37"/>
        <v>0</v>
      </c>
      <c r="AL202" s="4">
        <f t="shared" si="38"/>
        <v>3940</v>
      </c>
      <c r="AM202" s="4">
        <f t="shared" si="39"/>
        <v>3940</v>
      </c>
    </row>
    <row r="203" spans="2:39" x14ac:dyDescent="0.35">
      <c r="B203" s="2" t="s">
        <v>199</v>
      </c>
      <c r="C203">
        <v>1171</v>
      </c>
      <c r="L203">
        <v>340</v>
      </c>
      <c r="O203">
        <v>1174</v>
      </c>
      <c r="X203">
        <v>373</v>
      </c>
      <c r="AA203">
        <v>3058</v>
      </c>
      <c r="AC203" s="4">
        <f t="shared" si="30"/>
        <v>1171</v>
      </c>
      <c r="AD203" s="4">
        <f t="shared" si="31"/>
        <v>340</v>
      </c>
      <c r="AE203" s="4">
        <f t="shared" si="32"/>
        <v>1511</v>
      </c>
      <c r="AF203" s="4">
        <f t="shared" si="33"/>
        <v>0</v>
      </c>
      <c r="AG203" s="4">
        <f t="shared" si="34"/>
        <v>1511</v>
      </c>
      <c r="AI203" s="4">
        <f t="shared" si="35"/>
        <v>1174</v>
      </c>
      <c r="AJ203" s="4">
        <f t="shared" si="36"/>
        <v>373</v>
      </c>
      <c r="AK203" s="4">
        <f t="shared" si="37"/>
        <v>1547</v>
      </c>
      <c r="AL203" s="4">
        <f t="shared" si="38"/>
        <v>0</v>
      </c>
      <c r="AM203" s="4">
        <f t="shared" si="39"/>
        <v>1547</v>
      </c>
    </row>
    <row r="204" spans="2:39" x14ac:dyDescent="0.35">
      <c r="B204" s="2" t="s">
        <v>200</v>
      </c>
      <c r="C204">
        <v>422</v>
      </c>
      <c r="L204">
        <v>125</v>
      </c>
      <c r="O204">
        <v>404</v>
      </c>
      <c r="X204">
        <v>110</v>
      </c>
      <c r="AA204">
        <v>1061</v>
      </c>
      <c r="AC204" s="4">
        <f t="shared" si="30"/>
        <v>422</v>
      </c>
      <c r="AD204" s="4">
        <f t="shared" si="31"/>
        <v>125</v>
      </c>
      <c r="AE204" s="4">
        <f t="shared" si="32"/>
        <v>547</v>
      </c>
      <c r="AF204" s="4">
        <f t="shared" si="33"/>
        <v>0</v>
      </c>
      <c r="AG204" s="4">
        <f t="shared" si="34"/>
        <v>547</v>
      </c>
      <c r="AI204" s="4">
        <f t="shared" si="35"/>
        <v>404</v>
      </c>
      <c r="AJ204" s="4">
        <f t="shared" si="36"/>
        <v>110</v>
      </c>
      <c r="AK204" s="4">
        <f t="shared" si="37"/>
        <v>514</v>
      </c>
      <c r="AL204" s="4">
        <f t="shared" si="38"/>
        <v>0</v>
      </c>
      <c r="AM204" s="4">
        <f t="shared" si="39"/>
        <v>514</v>
      </c>
    </row>
    <row r="205" spans="2:39" x14ac:dyDescent="0.35">
      <c r="B205" s="2" t="s">
        <v>201</v>
      </c>
      <c r="C205">
        <v>73</v>
      </c>
      <c r="L205">
        <v>19</v>
      </c>
      <c r="O205">
        <v>66</v>
      </c>
      <c r="X205">
        <v>16</v>
      </c>
      <c r="AA205">
        <v>174</v>
      </c>
      <c r="AC205" s="4">
        <f t="shared" si="30"/>
        <v>73</v>
      </c>
      <c r="AD205" s="4">
        <f t="shared" si="31"/>
        <v>19</v>
      </c>
      <c r="AE205" s="4">
        <f t="shared" si="32"/>
        <v>92</v>
      </c>
      <c r="AF205" s="4">
        <f t="shared" si="33"/>
        <v>0</v>
      </c>
      <c r="AG205" s="4">
        <f t="shared" si="34"/>
        <v>92</v>
      </c>
      <c r="AI205" s="4">
        <f t="shared" si="35"/>
        <v>66</v>
      </c>
      <c r="AJ205" s="4">
        <f t="shared" si="36"/>
        <v>16</v>
      </c>
      <c r="AK205" s="4">
        <f t="shared" si="37"/>
        <v>82</v>
      </c>
      <c r="AL205" s="4">
        <f t="shared" si="38"/>
        <v>0</v>
      </c>
      <c r="AM205" s="4">
        <f t="shared" si="39"/>
        <v>82</v>
      </c>
    </row>
    <row r="206" spans="2:39" x14ac:dyDescent="0.35">
      <c r="B206" s="2" t="s">
        <v>202</v>
      </c>
      <c r="C206">
        <v>270</v>
      </c>
      <c r="L206">
        <v>70</v>
      </c>
      <c r="O206">
        <v>258</v>
      </c>
      <c r="X206">
        <v>70</v>
      </c>
      <c r="AA206">
        <v>668</v>
      </c>
      <c r="AC206" s="4">
        <f t="shared" si="30"/>
        <v>270</v>
      </c>
      <c r="AD206" s="4">
        <f t="shared" si="31"/>
        <v>70</v>
      </c>
      <c r="AE206" s="4">
        <f t="shared" si="32"/>
        <v>340</v>
      </c>
      <c r="AF206" s="4">
        <f t="shared" si="33"/>
        <v>0</v>
      </c>
      <c r="AG206" s="4">
        <f t="shared" si="34"/>
        <v>340</v>
      </c>
      <c r="AI206" s="4">
        <f t="shared" si="35"/>
        <v>258</v>
      </c>
      <c r="AJ206" s="4">
        <f t="shared" si="36"/>
        <v>70</v>
      </c>
      <c r="AK206" s="4">
        <f t="shared" si="37"/>
        <v>328</v>
      </c>
      <c r="AL206" s="4">
        <f t="shared" si="38"/>
        <v>0</v>
      </c>
      <c r="AM206" s="4">
        <f t="shared" si="39"/>
        <v>328</v>
      </c>
    </row>
    <row r="207" spans="2:39" x14ac:dyDescent="0.35">
      <c r="B207" s="2" t="s">
        <v>203</v>
      </c>
      <c r="C207">
        <v>28</v>
      </c>
      <c r="L207">
        <v>6</v>
      </c>
      <c r="O207">
        <v>47</v>
      </c>
      <c r="X207">
        <v>4</v>
      </c>
      <c r="AA207">
        <v>85</v>
      </c>
      <c r="AC207" s="4">
        <f t="shared" si="30"/>
        <v>28</v>
      </c>
      <c r="AD207" s="4">
        <f t="shared" si="31"/>
        <v>6</v>
      </c>
      <c r="AE207" s="4">
        <f t="shared" si="32"/>
        <v>34</v>
      </c>
      <c r="AF207" s="4">
        <f t="shared" si="33"/>
        <v>0</v>
      </c>
      <c r="AG207" s="4">
        <f t="shared" si="34"/>
        <v>34</v>
      </c>
      <c r="AI207" s="4">
        <f t="shared" si="35"/>
        <v>47</v>
      </c>
      <c r="AJ207" s="4">
        <f t="shared" si="36"/>
        <v>4</v>
      </c>
      <c r="AK207" s="4">
        <f t="shared" si="37"/>
        <v>51</v>
      </c>
      <c r="AL207" s="4">
        <f t="shared" si="38"/>
        <v>0</v>
      </c>
      <c r="AM207" s="4">
        <f t="shared" si="39"/>
        <v>51</v>
      </c>
    </row>
    <row r="208" spans="2:39" x14ac:dyDescent="0.35">
      <c r="B208" s="2" t="s">
        <v>204</v>
      </c>
      <c r="C208">
        <v>110</v>
      </c>
      <c r="L208">
        <v>26</v>
      </c>
      <c r="O208">
        <v>110</v>
      </c>
      <c r="X208">
        <v>27</v>
      </c>
      <c r="AA208">
        <v>273</v>
      </c>
      <c r="AC208" s="4">
        <f t="shared" si="30"/>
        <v>110</v>
      </c>
      <c r="AD208" s="4">
        <f t="shared" si="31"/>
        <v>26</v>
      </c>
      <c r="AE208" s="4">
        <f t="shared" si="32"/>
        <v>136</v>
      </c>
      <c r="AF208" s="4">
        <f t="shared" si="33"/>
        <v>0</v>
      </c>
      <c r="AG208" s="4">
        <f t="shared" si="34"/>
        <v>136</v>
      </c>
      <c r="AI208" s="4">
        <f t="shared" si="35"/>
        <v>110</v>
      </c>
      <c r="AJ208" s="4">
        <f t="shared" si="36"/>
        <v>27</v>
      </c>
      <c r="AK208" s="4">
        <f t="shared" si="37"/>
        <v>137</v>
      </c>
      <c r="AL208" s="4">
        <f t="shared" si="38"/>
        <v>0</v>
      </c>
      <c r="AM208" s="4">
        <f t="shared" si="39"/>
        <v>137</v>
      </c>
    </row>
    <row r="209" spans="2:39" x14ac:dyDescent="0.35">
      <c r="B209" s="2" t="s">
        <v>205</v>
      </c>
      <c r="C209">
        <v>422</v>
      </c>
      <c r="L209">
        <v>141</v>
      </c>
      <c r="O209">
        <v>424</v>
      </c>
      <c r="X209">
        <v>143</v>
      </c>
      <c r="AA209">
        <v>1130</v>
      </c>
      <c r="AC209" s="4">
        <f t="shared" si="30"/>
        <v>422</v>
      </c>
      <c r="AD209" s="4">
        <f t="shared" si="31"/>
        <v>141</v>
      </c>
      <c r="AE209" s="4">
        <f t="shared" si="32"/>
        <v>563</v>
      </c>
      <c r="AF209" s="4">
        <f t="shared" si="33"/>
        <v>0</v>
      </c>
      <c r="AG209" s="4">
        <f t="shared" si="34"/>
        <v>563</v>
      </c>
      <c r="AI209" s="4">
        <f t="shared" si="35"/>
        <v>424</v>
      </c>
      <c r="AJ209" s="4">
        <f t="shared" si="36"/>
        <v>143</v>
      </c>
      <c r="AK209" s="4">
        <f t="shared" si="37"/>
        <v>567</v>
      </c>
      <c r="AL209" s="4">
        <f t="shared" si="38"/>
        <v>0</v>
      </c>
      <c r="AM209" s="4">
        <f t="shared" si="39"/>
        <v>567</v>
      </c>
    </row>
    <row r="210" spans="2:39" x14ac:dyDescent="0.35">
      <c r="B210" s="2" t="s">
        <v>206</v>
      </c>
      <c r="C210">
        <v>11</v>
      </c>
      <c r="O210">
        <v>11</v>
      </c>
      <c r="AA210">
        <v>22</v>
      </c>
      <c r="AC210" s="4">
        <f t="shared" si="30"/>
        <v>11</v>
      </c>
      <c r="AD210" s="4">
        <f t="shared" si="31"/>
        <v>0</v>
      </c>
      <c r="AE210" s="4">
        <f t="shared" si="32"/>
        <v>11</v>
      </c>
      <c r="AF210" s="4">
        <f t="shared" si="33"/>
        <v>0</v>
      </c>
      <c r="AG210" s="4">
        <f t="shared" si="34"/>
        <v>11</v>
      </c>
      <c r="AI210" s="4">
        <f t="shared" si="35"/>
        <v>11</v>
      </c>
      <c r="AJ210" s="4">
        <f t="shared" si="36"/>
        <v>0</v>
      </c>
      <c r="AK210" s="4">
        <f t="shared" si="37"/>
        <v>11</v>
      </c>
      <c r="AL210" s="4">
        <f t="shared" si="38"/>
        <v>0</v>
      </c>
      <c r="AM210" s="4">
        <f t="shared" si="39"/>
        <v>11</v>
      </c>
    </row>
    <row r="211" spans="2:39" x14ac:dyDescent="0.35">
      <c r="B211" s="2" t="s">
        <v>207</v>
      </c>
      <c r="C211">
        <v>181</v>
      </c>
      <c r="L211">
        <v>54</v>
      </c>
      <c r="O211">
        <v>178</v>
      </c>
      <c r="X211">
        <v>52</v>
      </c>
      <c r="AA211">
        <v>465</v>
      </c>
      <c r="AC211" s="4">
        <f t="shared" si="30"/>
        <v>181</v>
      </c>
      <c r="AD211" s="4">
        <f t="shared" si="31"/>
        <v>54</v>
      </c>
      <c r="AE211" s="4">
        <f t="shared" si="32"/>
        <v>235</v>
      </c>
      <c r="AF211" s="4">
        <f t="shared" si="33"/>
        <v>0</v>
      </c>
      <c r="AG211" s="4">
        <f t="shared" si="34"/>
        <v>235</v>
      </c>
      <c r="AI211" s="4">
        <f t="shared" si="35"/>
        <v>178</v>
      </c>
      <c r="AJ211" s="4">
        <f t="shared" si="36"/>
        <v>52</v>
      </c>
      <c r="AK211" s="4">
        <f t="shared" si="37"/>
        <v>230</v>
      </c>
      <c r="AL211" s="4">
        <f t="shared" si="38"/>
        <v>0</v>
      </c>
      <c r="AM211" s="4">
        <f t="shared" si="39"/>
        <v>230</v>
      </c>
    </row>
    <row r="212" spans="2:39" x14ac:dyDescent="0.35">
      <c r="B212" s="2" t="s">
        <v>208</v>
      </c>
      <c r="C212">
        <v>21</v>
      </c>
      <c r="L212">
        <v>5</v>
      </c>
      <c r="O212">
        <v>25</v>
      </c>
      <c r="X212">
        <v>7</v>
      </c>
      <c r="AA212">
        <v>58</v>
      </c>
      <c r="AC212" s="4">
        <f t="shared" si="30"/>
        <v>21</v>
      </c>
      <c r="AD212" s="4">
        <f t="shared" si="31"/>
        <v>5</v>
      </c>
      <c r="AE212" s="4">
        <f t="shared" si="32"/>
        <v>26</v>
      </c>
      <c r="AF212" s="4">
        <f t="shared" si="33"/>
        <v>0</v>
      </c>
      <c r="AG212" s="4">
        <f t="shared" si="34"/>
        <v>26</v>
      </c>
      <c r="AI212" s="4">
        <f t="shared" si="35"/>
        <v>25</v>
      </c>
      <c r="AJ212" s="4">
        <f t="shared" si="36"/>
        <v>7</v>
      </c>
      <c r="AK212" s="4">
        <f t="shared" si="37"/>
        <v>32</v>
      </c>
      <c r="AL212" s="4">
        <f t="shared" si="38"/>
        <v>0</v>
      </c>
      <c r="AM212" s="4">
        <f t="shared" si="39"/>
        <v>32</v>
      </c>
    </row>
    <row r="213" spans="2:39" x14ac:dyDescent="0.35">
      <c r="B213" s="2" t="s">
        <v>209</v>
      </c>
      <c r="C213">
        <v>120</v>
      </c>
      <c r="L213">
        <v>39</v>
      </c>
      <c r="O213">
        <v>100</v>
      </c>
      <c r="X213">
        <v>36</v>
      </c>
      <c r="AA213">
        <v>295</v>
      </c>
      <c r="AC213" s="4">
        <f t="shared" si="30"/>
        <v>120</v>
      </c>
      <c r="AD213" s="4">
        <f t="shared" si="31"/>
        <v>39</v>
      </c>
      <c r="AE213" s="4">
        <f t="shared" si="32"/>
        <v>159</v>
      </c>
      <c r="AF213" s="4">
        <f t="shared" si="33"/>
        <v>0</v>
      </c>
      <c r="AG213" s="4">
        <f t="shared" si="34"/>
        <v>159</v>
      </c>
      <c r="AI213" s="4">
        <f t="shared" si="35"/>
        <v>100</v>
      </c>
      <c r="AJ213" s="4">
        <f t="shared" si="36"/>
        <v>36</v>
      </c>
      <c r="AK213" s="4">
        <f t="shared" si="37"/>
        <v>136</v>
      </c>
      <c r="AL213" s="4">
        <f t="shared" si="38"/>
        <v>0</v>
      </c>
      <c r="AM213" s="4">
        <f t="shared" si="39"/>
        <v>136</v>
      </c>
    </row>
    <row r="214" spans="2:39" x14ac:dyDescent="0.35">
      <c r="B214" s="2" t="s">
        <v>210</v>
      </c>
      <c r="C214">
        <v>696</v>
      </c>
      <c r="H214">
        <v>362</v>
      </c>
      <c r="I214">
        <v>71</v>
      </c>
      <c r="L214">
        <v>224</v>
      </c>
      <c r="O214">
        <v>666</v>
      </c>
      <c r="T214">
        <v>339</v>
      </c>
      <c r="U214">
        <v>80</v>
      </c>
      <c r="X214">
        <v>199</v>
      </c>
      <c r="AA214">
        <v>2637</v>
      </c>
      <c r="AC214" s="4">
        <f t="shared" si="30"/>
        <v>696</v>
      </c>
      <c r="AD214" s="4">
        <f t="shared" si="31"/>
        <v>224</v>
      </c>
      <c r="AE214" s="4">
        <f t="shared" si="32"/>
        <v>920</v>
      </c>
      <c r="AF214" s="4">
        <f t="shared" si="33"/>
        <v>433</v>
      </c>
      <c r="AG214" s="4">
        <f t="shared" si="34"/>
        <v>1353</v>
      </c>
      <c r="AI214" s="4">
        <f t="shared" si="35"/>
        <v>666</v>
      </c>
      <c r="AJ214" s="4">
        <f t="shared" si="36"/>
        <v>199</v>
      </c>
      <c r="AK214" s="4">
        <f t="shared" si="37"/>
        <v>865</v>
      </c>
      <c r="AL214" s="4">
        <f t="shared" si="38"/>
        <v>419</v>
      </c>
      <c r="AM214" s="4">
        <f t="shared" si="39"/>
        <v>1284</v>
      </c>
    </row>
    <row r="215" spans="2:39" x14ac:dyDescent="0.35">
      <c r="B215" s="2" t="s">
        <v>211</v>
      </c>
      <c r="C215">
        <v>303</v>
      </c>
      <c r="L215">
        <v>92</v>
      </c>
      <c r="O215">
        <v>291</v>
      </c>
      <c r="X215">
        <v>91</v>
      </c>
      <c r="AA215">
        <v>777</v>
      </c>
      <c r="AC215" s="4">
        <f t="shared" si="30"/>
        <v>303</v>
      </c>
      <c r="AD215" s="4">
        <f t="shared" si="31"/>
        <v>92</v>
      </c>
      <c r="AE215" s="4">
        <f t="shared" si="32"/>
        <v>395</v>
      </c>
      <c r="AF215" s="4">
        <f t="shared" si="33"/>
        <v>0</v>
      </c>
      <c r="AG215" s="4">
        <f t="shared" si="34"/>
        <v>395</v>
      </c>
      <c r="AI215" s="4">
        <f t="shared" si="35"/>
        <v>291</v>
      </c>
      <c r="AJ215" s="4">
        <f t="shared" si="36"/>
        <v>91</v>
      </c>
      <c r="AK215" s="4">
        <f t="shared" si="37"/>
        <v>382</v>
      </c>
      <c r="AL215" s="4">
        <f t="shared" si="38"/>
        <v>0</v>
      </c>
      <c r="AM215" s="4">
        <f t="shared" si="39"/>
        <v>382</v>
      </c>
    </row>
    <row r="216" spans="2:39" x14ac:dyDescent="0.35">
      <c r="B216" s="2" t="s">
        <v>212</v>
      </c>
      <c r="H216">
        <v>161</v>
      </c>
      <c r="T216">
        <v>148</v>
      </c>
      <c r="AA216">
        <v>309</v>
      </c>
      <c r="AC216" s="4">
        <f t="shared" si="30"/>
        <v>0</v>
      </c>
      <c r="AD216" s="4">
        <f t="shared" si="31"/>
        <v>0</v>
      </c>
      <c r="AE216" s="4">
        <f t="shared" si="32"/>
        <v>0</v>
      </c>
      <c r="AF216" s="4">
        <f t="shared" si="33"/>
        <v>161</v>
      </c>
      <c r="AG216" s="4">
        <f t="shared" si="34"/>
        <v>161</v>
      </c>
      <c r="AI216" s="4">
        <f t="shared" si="35"/>
        <v>0</v>
      </c>
      <c r="AJ216" s="4">
        <f t="shared" si="36"/>
        <v>0</v>
      </c>
      <c r="AK216" s="4">
        <f t="shared" si="37"/>
        <v>0</v>
      </c>
      <c r="AL216" s="4">
        <f t="shared" si="38"/>
        <v>148</v>
      </c>
      <c r="AM216" s="4">
        <f t="shared" si="39"/>
        <v>148</v>
      </c>
    </row>
    <row r="217" spans="2:39" x14ac:dyDescent="0.35">
      <c r="B217" s="2" t="s">
        <v>213</v>
      </c>
      <c r="C217">
        <v>26</v>
      </c>
      <c r="L217">
        <v>13</v>
      </c>
      <c r="O217">
        <v>30</v>
      </c>
      <c r="X217">
        <v>12</v>
      </c>
      <c r="AA217">
        <v>81</v>
      </c>
      <c r="AC217" s="4">
        <f t="shared" si="30"/>
        <v>26</v>
      </c>
      <c r="AD217" s="4">
        <f t="shared" si="31"/>
        <v>13</v>
      </c>
      <c r="AE217" s="4">
        <f t="shared" si="32"/>
        <v>39</v>
      </c>
      <c r="AF217" s="4">
        <f t="shared" si="33"/>
        <v>0</v>
      </c>
      <c r="AG217" s="4">
        <f t="shared" si="34"/>
        <v>39</v>
      </c>
      <c r="AI217" s="4">
        <f t="shared" si="35"/>
        <v>30</v>
      </c>
      <c r="AJ217" s="4">
        <f t="shared" si="36"/>
        <v>12</v>
      </c>
      <c r="AK217" s="4">
        <f t="shared" si="37"/>
        <v>42</v>
      </c>
      <c r="AL217" s="4">
        <f t="shared" si="38"/>
        <v>0</v>
      </c>
      <c r="AM217" s="4">
        <f t="shared" si="39"/>
        <v>42</v>
      </c>
    </row>
    <row r="218" spans="2:39" x14ac:dyDescent="0.35">
      <c r="B218" s="2" t="s">
        <v>214</v>
      </c>
      <c r="H218">
        <v>31</v>
      </c>
      <c r="T218">
        <v>32</v>
      </c>
      <c r="AA218">
        <v>63</v>
      </c>
      <c r="AC218" s="4">
        <f t="shared" si="30"/>
        <v>0</v>
      </c>
      <c r="AD218" s="4">
        <f t="shared" si="31"/>
        <v>0</v>
      </c>
      <c r="AE218" s="4">
        <f t="shared" si="32"/>
        <v>0</v>
      </c>
      <c r="AF218" s="4">
        <f t="shared" si="33"/>
        <v>31</v>
      </c>
      <c r="AG218" s="4">
        <f t="shared" si="34"/>
        <v>31</v>
      </c>
      <c r="AI218" s="4">
        <f t="shared" si="35"/>
        <v>0</v>
      </c>
      <c r="AJ218" s="4">
        <f t="shared" si="36"/>
        <v>0</v>
      </c>
      <c r="AK218" s="4">
        <f t="shared" si="37"/>
        <v>0</v>
      </c>
      <c r="AL218" s="4">
        <f t="shared" si="38"/>
        <v>32</v>
      </c>
      <c r="AM218" s="4">
        <f t="shared" si="39"/>
        <v>32</v>
      </c>
    </row>
    <row r="219" spans="2:39" x14ac:dyDescent="0.35">
      <c r="B219" s="2" t="s">
        <v>215</v>
      </c>
      <c r="C219">
        <v>627</v>
      </c>
      <c r="L219">
        <v>175</v>
      </c>
      <c r="O219">
        <v>601</v>
      </c>
      <c r="X219">
        <v>173</v>
      </c>
      <c r="AA219">
        <v>1576</v>
      </c>
      <c r="AC219" s="4">
        <f t="shared" si="30"/>
        <v>627</v>
      </c>
      <c r="AD219" s="4">
        <f t="shared" si="31"/>
        <v>175</v>
      </c>
      <c r="AE219" s="4">
        <f t="shared" si="32"/>
        <v>802</v>
      </c>
      <c r="AF219" s="4">
        <f t="shared" si="33"/>
        <v>0</v>
      </c>
      <c r="AG219" s="4">
        <f t="shared" si="34"/>
        <v>802</v>
      </c>
      <c r="AI219" s="4">
        <f t="shared" si="35"/>
        <v>601</v>
      </c>
      <c r="AJ219" s="4">
        <f t="shared" si="36"/>
        <v>173</v>
      </c>
      <c r="AK219" s="4">
        <f t="shared" si="37"/>
        <v>774</v>
      </c>
      <c r="AL219" s="4">
        <f t="shared" si="38"/>
        <v>0</v>
      </c>
      <c r="AM219" s="4">
        <f t="shared" si="39"/>
        <v>774</v>
      </c>
    </row>
    <row r="220" spans="2:39" x14ac:dyDescent="0.35">
      <c r="B220" s="2" t="s">
        <v>216</v>
      </c>
      <c r="H220">
        <v>430</v>
      </c>
      <c r="T220">
        <v>436</v>
      </c>
      <c r="AA220">
        <v>866</v>
      </c>
      <c r="AC220" s="4">
        <f t="shared" si="30"/>
        <v>0</v>
      </c>
      <c r="AD220" s="4">
        <f t="shared" si="31"/>
        <v>0</v>
      </c>
      <c r="AE220" s="4">
        <f t="shared" si="32"/>
        <v>0</v>
      </c>
      <c r="AF220" s="4">
        <f t="shared" si="33"/>
        <v>430</v>
      </c>
      <c r="AG220" s="4">
        <f t="shared" si="34"/>
        <v>430</v>
      </c>
      <c r="AI220" s="4">
        <f t="shared" si="35"/>
        <v>0</v>
      </c>
      <c r="AJ220" s="4">
        <f t="shared" si="36"/>
        <v>0</v>
      </c>
      <c r="AK220" s="4">
        <f t="shared" si="37"/>
        <v>0</v>
      </c>
      <c r="AL220" s="4">
        <f t="shared" si="38"/>
        <v>436</v>
      </c>
      <c r="AM220" s="4">
        <f t="shared" si="39"/>
        <v>436</v>
      </c>
    </row>
    <row r="221" spans="2:39" x14ac:dyDescent="0.35">
      <c r="B221" s="2" t="s">
        <v>217</v>
      </c>
      <c r="C221">
        <v>71</v>
      </c>
      <c r="L221">
        <v>28</v>
      </c>
      <c r="O221">
        <v>71</v>
      </c>
      <c r="X221">
        <v>24</v>
      </c>
      <c r="AA221">
        <v>194</v>
      </c>
      <c r="AC221" s="4">
        <f t="shared" si="30"/>
        <v>71</v>
      </c>
      <c r="AD221" s="4">
        <f t="shared" si="31"/>
        <v>28</v>
      </c>
      <c r="AE221" s="4">
        <f t="shared" si="32"/>
        <v>99</v>
      </c>
      <c r="AF221" s="4">
        <f t="shared" si="33"/>
        <v>0</v>
      </c>
      <c r="AG221" s="4">
        <f t="shared" si="34"/>
        <v>99</v>
      </c>
      <c r="AI221" s="4">
        <f t="shared" si="35"/>
        <v>71</v>
      </c>
      <c r="AJ221" s="4">
        <f t="shared" si="36"/>
        <v>24</v>
      </c>
      <c r="AK221" s="4">
        <f t="shared" si="37"/>
        <v>95</v>
      </c>
      <c r="AL221" s="4">
        <f t="shared" si="38"/>
        <v>0</v>
      </c>
      <c r="AM221" s="4">
        <f t="shared" si="39"/>
        <v>95</v>
      </c>
    </row>
    <row r="222" spans="2:39" x14ac:dyDescent="0.35">
      <c r="B222" s="2" t="s">
        <v>218</v>
      </c>
      <c r="C222">
        <v>4</v>
      </c>
      <c r="O222">
        <v>5</v>
      </c>
      <c r="AA222">
        <v>9</v>
      </c>
      <c r="AC222" s="4">
        <f t="shared" si="30"/>
        <v>4</v>
      </c>
      <c r="AD222" s="4">
        <f t="shared" si="31"/>
        <v>0</v>
      </c>
      <c r="AE222" s="4">
        <f t="shared" si="32"/>
        <v>4</v>
      </c>
      <c r="AF222" s="4">
        <f t="shared" si="33"/>
        <v>0</v>
      </c>
      <c r="AG222" s="4">
        <f t="shared" si="34"/>
        <v>4</v>
      </c>
      <c r="AI222" s="4">
        <f t="shared" si="35"/>
        <v>5</v>
      </c>
      <c r="AJ222" s="4">
        <f t="shared" si="36"/>
        <v>0</v>
      </c>
      <c r="AK222" s="4">
        <f t="shared" si="37"/>
        <v>5</v>
      </c>
      <c r="AL222" s="4">
        <f t="shared" si="38"/>
        <v>0</v>
      </c>
      <c r="AM222" s="4">
        <f t="shared" si="39"/>
        <v>5</v>
      </c>
    </row>
    <row r="223" spans="2:39" x14ac:dyDescent="0.35">
      <c r="B223" s="2" t="s">
        <v>219</v>
      </c>
      <c r="C223">
        <v>36</v>
      </c>
      <c r="L223">
        <v>11</v>
      </c>
      <c r="O223">
        <v>35</v>
      </c>
      <c r="X223">
        <v>7</v>
      </c>
      <c r="AA223">
        <v>89</v>
      </c>
      <c r="AC223" s="4">
        <f t="shared" si="30"/>
        <v>36</v>
      </c>
      <c r="AD223" s="4">
        <f t="shared" si="31"/>
        <v>11</v>
      </c>
      <c r="AE223" s="4">
        <f t="shared" si="32"/>
        <v>47</v>
      </c>
      <c r="AF223" s="4">
        <f t="shared" si="33"/>
        <v>0</v>
      </c>
      <c r="AG223" s="4">
        <f t="shared" si="34"/>
        <v>47</v>
      </c>
      <c r="AI223" s="4">
        <f t="shared" si="35"/>
        <v>35</v>
      </c>
      <c r="AJ223" s="4">
        <f t="shared" si="36"/>
        <v>7</v>
      </c>
      <c r="AK223" s="4">
        <f t="shared" si="37"/>
        <v>42</v>
      </c>
      <c r="AL223" s="4">
        <f t="shared" si="38"/>
        <v>0</v>
      </c>
      <c r="AM223" s="4">
        <f t="shared" si="39"/>
        <v>42</v>
      </c>
    </row>
    <row r="224" spans="2:39" x14ac:dyDescent="0.35">
      <c r="B224" s="2" t="s">
        <v>220</v>
      </c>
      <c r="C224">
        <v>38</v>
      </c>
      <c r="H224">
        <v>20</v>
      </c>
      <c r="L224">
        <v>13</v>
      </c>
      <c r="O224">
        <v>33</v>
      </c>
      <c r="T224">
        <v>21</v>
      </c>
      <c r="X224">
        <v>12</v>
      </c>
      <c r="AA224">
        <v>137</v>
      </c>
      <c r="AC224" s="4">
        <f t="shared" si="30"/>
        <v>38</v>
      </c>
      <c r="AD224" s="4">
        <f t="shared" si="31"/>
        <v>13</v>
      </c>
      <c r="AE224" s="4">
        <f t="shared" si="32"/>
        <v>51</v>
      </c>
      <c r="AF224" s="4">
        <f t="shared" si="33"/>
        <v>20</v>
      </c>
      <c r="AG224" s="4">
        <f t="shared" si="34"/>
        <v>71</v>
      </c>
      <c r="AI224" s="4">
        <f t="shared" si="35"/>
        <v>33</v>
      </c>
      <c r="AJ224" s="4">
        <f t="shared" si="36"/>
        <v>12</v>
      </c>
      <c r="AK224" s="4">
        <f t="shared" si="37"/>
        <v>45</v>
      </c>
      <c r="AL224" s="4">
        <f t="shared" si="38"/>
        <v>21</v>
      </c>
      <c r="AM224" s="4">
        <f t="shared" si="39"/>
        <v>66</v>
      </c>
    </row>
    <row r="225" spans="2:39" x14ac:dyDescent="0.35">
      <c r="B225" s="2" t="s">
        <v>221</v>
      </c>
      <c r="C225">
        <v>42</v>
      </c>
      <c r="H225">
        <v>25</v>
      </c>
      <c r="L225">
        <v>17</v>
      </c>
      <c r="O225">
        <v>39</v>
      </c>
      <c r="T225">
        <v>25</v>
      </c>
      <c r="X225">
        <v>17</v>
      </c>
      <c r="AA225">
        <v>165</v>
      </c>
      <c r="AC225" s="4">
        <f t="shared" si="30"/>
        <v>42</v>
      </c>
      <c r="AD225" s="4">
        <f t="shared" si="31"/>
        <v>17</v>
      </c>
      <c r="AE225" s="4">
        <f t="shared" si="32"/>
        <v>59</v>
      </c>
      <c r="AF225" s="4">
        <f t="shared" si="33"/>
        <v>25</v>
      </c>
      <c r="AG225" s="4">
        <f t="shared" si="34"/>
        <v>84</v>
      </c>
      <c r="AI225" s="4">
        <f t="shared" si="35"/>
        <v>39</v>
      </c>
      <c r="AJ225" s="4">
        <f t="shared" si="36"/>
        <v>17</v>
      </c>
      <c r="AK225" s="4">
        <f t="shared" si="37"/>
        <v>56</v>
      </c>
      <c r="AL225" s="4">
        <f t="shared" si="38"/>
        <v>25</v>
      </c>
      <c r="AM225" s="4">
        <f t="shared" si="39"/>
        <v>81</v>
      </c>
    </row>
    <row r="226" spans="2:39" x14ac:dyDescent="0.35">
      <c r="B226" s="2" t="s">
        <v>222</v>
      </c>
      <c r="H226">
        <v>16</v>
      </c>
      <c r="T226">
        <v>10</v>
      </c>
      <c r="AA226">
        <v>26</v>
      </c>
      <c r="AC226" s="4">
        <f t="shared" si="30"/>
        <v>0</v>
      </c>
      <c r="AD226" s="4">
        <f t="shared" si="31"/>
        <v>0</v>
      </c>
      <c r="AE226" s="4">
        <f t="shared" si="32"/>
        <v>0</v>
      </c>
      <c r="AF226" s="4">
        <f t="shared" si="33"/>
        <v>16</v>
      </c>
      <c r="AG226" s="4">
        <f t="shared" si="34"/>
        <v>16</v>
      </c>
      <c r="AI226" s="4">
        <f t="shared" si="35"/>
        <v>0</v>
      </c>
      <c r="AJ226" s="4">
        <f t="shared" si="36"/>
        <v>0</v>
      </c>
      <c r="AK226" s="4">
        <f t="shared" si="37"/>
        <v>0</v>
      </c>
      <c r="AL226" s="4">
        <f t="shared" si="38"/>
        <v>10</v>
      </c>
      <c r="AM226" s="4">
        <f t="shared" si="39"/>
        <v>10</v>
      </c>
    </row>
    <row r="227" spans="2:39" x14ac:dyDescent="0.35">
      <c r="B227" s="2" t="s">
        <v>223</v>
      </c>
      <c r="C227">
        <v>280</v>
      </c>
      <c r="E227">
        <v>8</v>
      </c>
      <c r="H227">
        <v>134</v>
      </c>
      <c r="L227">
        <v>84</v>
      </c>
      <c r="O227">
        <v>275</v>
      </c>
      <c r="Q227">
        <v>9</v>
      </c>
      <c r="T227">
        <v>150</v>
      </c>
      <c r="X227">
        <v>71</v>
      </c>
      <c r="AA227">
        <v>1011</v>
      </c>
      <c r="AC227" s="4">
        <f t="shared" si="30"/>
        <v>288</v>
      </c>
      <c r="AD227" s="4">
        <f t="shared" si="31"/>
        <v>84</v>
      </c>
      <c r="AE227" s="4">
        <f t="shared" si="32"/>
        <v>372</v>
      </c>
      <c r="AF227" s="4">
        <f t="shared" si="33"/>
        <v>134</v>
      </c>
      <c r="AG227" s="4">
        <f t="shared" si="34"/>
        <v>506</v>
      </c>
      <c r="AI227" s="4">
        <f t="shared" si="35"/>
        <v>284</v>
      </c>
      <c r="AJ227" s="4">
        <f t="shared" si="36"/>
        <v>71</v>
      </c>
      <c r="AK227" s="4">
        <f t="shared" si="37"/>
        <v>355</v>
      </c>
      <c r="AL227" s="4">
        <f t="shared" si="38"/>
        <v>150</v>
      </c>
      <c r="AM227" s="4">
        <f t="shared" si="39"/>
        <v>505</v>
      </c>
    </row>
    <row r="228" spans="2:39" x14ac:dyDescent="0.35">
      <c r="B228" s="2" t="s">
        <v>224</v>
      </c>
      <c r="C228">
        <v>20</v>
      </c>
      <c r="H228">
        <v>11</v>
      </c>
      <c r="L228">
        <v>6</v>
      </c>
      <c r="O228">
        <v>23</v>
      </c>
      <c r="T228">
        <v>10</v>
      </c>
      <c r="X228">
        <v>8</v>
      </c>
      <c r="AA228">
        <v>78</v>
      </c>
      <c r="AC228" s="4">
        <f t="shared" si="30"/>
        <v>20</v>
      </c>
      <c r="AD228" s="4">
        <f t="shared" si="31"/>
        <v>6</v>
      </c>
      <c r="AE228" s="4">
        <f t="shared" si="32"/>
        <v>26</v>
      </c>
      <c r="AF228" s="4">
        <f t="shared" si="33"/>
        <v>11</v>
      </c>
      <c r="AG228" s="4">
        <f t="shared" si="34"/>
        <v>37</v>
      </c>
      <c r="AI228" s="4">
        <f t="shared" si="35"/>
        <v>23</v>
      </c>
      <c r="AJ228" s="4">
        <f t="shared" si="36"/>
        <v>8</v>
      </c>
      <c r="AK228" s="4">
        <f t="shared" si="37"/>
        <v>31</v>
      </c>
      <c r="AL228" s="4">
        <f t="shared" si="38"/>
        <v>10</v>
      </c>
      <c r="AM228" s="4">
        <f t="shared" si="39"/>
        <v>41</v>
      </c>
    </row>
    <row r="229" spans="2:39" x14ac:dyDescent="0.35">
      <c r="B229" s="2" t="s">
        <v>225</v>
      </c>
      <c r="C229">
        <v>49</v>
      </c>
      <c r="O229">
        <v>44</v>
      </c>
      <c r="AA229">
        <v>93</v>
      </c>
      <c r="AC229" s="4">
        <f t="shared" si="30"/>
        <v>49</v>
      </c>
      <c r="AD229" s="4">
        <f t="shared" si="31"/>
        <v>0</v>
      </c>
      <c r="AE229" s="4">
        <f t="shared" si="32"/>
        <v>49</v>
      </c>
      <c r="AF229" s="4">
        <f t="shared" si="33"/>
        <v>0</v>
      </c>
      <c r="AG229" s="4">
        <f t="shared" si="34"/>
        <v>49</v>
      </c>
      <c r="AI229" s="4">
        <f t="shared" si="35"/>
        <v>44</v>
      </c>
      <c r="AJ229" s="4">
        <f t="shared" si="36"/>
        <v>0</v>
      </c>
      <c r="AK229" s="4">
        <f t="shared" si="37"/>
        <v>44</v>
      </c>
      <c r="AL229" s="4">
        <f t="shared" si="38"/>
        <v>0</v>
      </c>
      <c r="AM229" s="4">
        <f t="shared" si="39"/>
        <v>44</v>
      </c>
    </row>
    <row r="230" spans="2:39" x14ac:dyDescent="0.35">
      <c r="B230" s="2" t="s">
        <v>226</v>
      </c>
      <c r="C230">
        <v>260</v>
      </c>
      <c r="L230">
        <v>84</v>
      </c>
      <c r="O230">
        <v>262</v>
      </c>
      <c r="X230">
        <v>83</v>
      </c>
      <c r="AA230">
        <v>689</v>
      </c>
      <c r="AC230" s="4">
        <f t="shared" si="30"/>
        <v>260</v>
      </c>
      <c r="AD230" s="4">
        <f t="shared" si="31"/>
        <v>84</v>
      </c>
      <c r="AE230" s="4">
        <f t="shared" si="32"/>
        <v>344</v>
      </c>
      <c r="AF230" s="4">
        <f t="shared" si="33"/>
        <v>0</v>
      </c>
      <c r="AG230" s="4">
        <f t="shared" si="34"/>
        <v>344</v>
      </c>
      <c r="AI230" s="4">
        <f t="shared" si="35"/>
        <v>262</v>
      </c>
      <c r="AJ230" s="4">
        <f t="shared" si="36"/>
        <v>83</v>
      </c>
      <c r="AK230" s="4">
        <f t="shared" si="37"/>
        <v>345</v>
      </c>
      <c r="AL230" s="4">
        <f t="shared" si="38"/>
        <v>0</v>
      </c>
      <c r="AM230" s="4">
        <f t="shared" si="39"/>
        <v>345</v>
      </c>
    </row>
    <row r="231" spans="2:39" x14ac:dyDescent="0.35">
      <c r="B231" s="2" t="s">
        <v>227</v>
      </c>
      <c r="H231">
        <v>129</v>
      </c>
      <c r="T231">
        <v>151</v>
      </c>
      <c r="AA231">
        <v>280</v>
      </c>
      <c r="AC231" s="4">
        <f t="shared" si="30"/>
        <v>0</v>
      </c>
      <c r="AD231" s="4">
        <f t="shared" si="31"/>
        <v>0</v>
      </c>
      <c r="AE231" s="4">
        <f t="shared" si="32"/>
        <v>0</v>
      </c>
      <c r="AF231" s="4">
        <f t="shared" si="33"/>
        <v>129</v>
      </c>
      <c r="AG231" s="4">
        <f t="shared" si="34"/>
        <v>129</v>
      </c>
      <c r="AI231" s="4">
        <f t="shared" si="35"/>
        <v>0</v>
      </c>
      <c r="AJ231" s="4">
        <f t="shared" si="36"/>
        <v>0</v>
      </c>
      <c r="AK231" s="4">
        <f t="shared" si="37"/>
        <v>0</v>
      </c>
      <c r="AL231" s="4">
        <f t="shared" si="38"/>
        <v>151</v>
      </c>
      <c r="AM231" s="4">
        <f t="shared" si="39"/>
        <v>151</v>
      </c>
    </row>
    <row r="232" spans="2:39" x14ac:dyDescent="0.35">
      <c r="B232" s="2" t="s">
        <v>228</v>
      </c>
      <c r="C232">
        <v>90</v>
      </c>
      <c r="L232">
        <v>13</v>
      </c>
      <c r="O232">
        <v>86</v>
      </c>
      <c r="X232">
        <v>16</v>
      </c>
      <c r="AA232">
        <v>205</v>
      </c>
      <c r="AC232" s="4">
        <f t="shared" si="30"/>
        <v>90</v>
      </c>
      <c r="AD232" s="4">
        <f t="shared" si="31"/>
        <v>13</v>
      </c>
      <c r="AE232" s="4">
        <f t="shared" si="32"/>
        <v>103</v>
      </c>
      <c r="AF232" s="4">
        <f t="shared" si="33"/>
        <v>0</v>
      </c>
      <c r="AG232" s="4">
        <f t="shared" si="34"/>
        <v>103</v>
      </c>
      <c r="AI232" s="4">
        <f t="shared" si="35"/>
        <v>86</v>
      </c>
      <c r="AJ232" s="4">
        <f t="shared" si="36"/>
        <v>16</v>
      </c>
      <c r="AK232" s="4">
        <f t="shared" si="37"/>
        <v>102</v>
      </c>
      <c r="AL232" s="4">
        <f t="shared" si="38"/>
        <v>0</v>
      </c>
      <c r="AM232" s="4">
        <f t="shared" si="39"/>
        <v>102</v>
      </c>
    </row>
    <row r="233" spans="2:39" x14ac:dyDescent="0.35">
      <c r="B233" s="2" t="s">
        <v>229</v>
      </c>
      <c r="H233">
        <v>38</v>
      </c>
      <c r="T233">
        <v>31</v>
      </c>
      <c r="AA233">
        <v>69</v>
      </c>
      <c r="AC233" s="4">
        <f t="shared" si="30"/>
        <v>0</v>
      </c>
      <c r="AD233" s="4">
        <f t="shared" si="31"/>
        <v>0</v>
      </c>
      <c r="AE233" s="4">
        <f t="shared" si="32"/>
        <v>0</v>
      </c>
      <c r="AF233" s="4">
        <f t="shared" si="33"/>
        <v>38</v>
      </c>
      <c r="AG233" s="4">
        <f t="shared" si="34"/>
        <v>38</v>
      </c>
      <c r="AI233" s="4">
        <f t="shared" si="35"/>
        <v>0</v>
      </c>
      <c r="AJ233" s="4">
        <f t="shared" si="36"/>
        <v>0</v>
      </c>
      <c r="AK233" s="4">
        <f t="shared" si="37"/>
        <v>0</v>
      </c>
      <c r="AL233" s="4">
        <f t="shared" si="38"/>
        <v>31</v>
      </c>
      <c r="AM233" s="4">
        <f t="shared" si="39"/>
        <v>31</v>
      </c>
    </row>
    <row r="234" spans="2:39" x14ac:dyDescent="0.35">
      <c r="B234" s="2" t="s">
        <v>230</v>
      </c>
      <c r="C234">
        <v>38</v>
      </c>
      <c r="O234">
        <v>39</v>
      </c>
      <c r="AA234">
        <v>77</v>
      </c>
      <c r="AC234" s="4">
        <f t="shared" si="30"/>
        <v>38</v>
      </c>
      <c r="AD234" s="4">
        <f t="shared" si="31"/>
        <v>0</v>
      </c>
      <c r="AE234" s="4">
        <f t="shared" si="32"/>
        <v>38</v>
      </c>
      <c r="AF234" s="4">
        <f t="shared" si="33"/>
        <v>0</v>
      </c>
      <c r="AG234" s="4">
        <f t="shared" si="34"/>
        <v>38</v>
      </c>
      <c r="AI234" s="4">
        <f t="shared" si="35"/>
        <v>39</v>
      </c>
      <c r="AJ234" s="4">
        <f t="shared" si="36"/>
        <v>0</v>
      </c>
      <c r="AK234" s="4">
        <f t="shared" si="37"/>
        <v>39</v>
      </c>
      <c r="AL234" s="4">
        <f t="shared" si="38"/>
        <v>0</v>
      </c>
      <c r="AM234" s="4">
        <f t="shared" si="39"/>
        <v>39</v>
      </c>
    </row>
    <row r="235" spans="2:39" x14ac:dyDescent="0.35">
      <c r="B235" s="2" t="s">
        <v>231</v>
      </c>
      <c r="C235">
        <v>12</v>
      </c>
      <c r="O235">
        <v>10</v>
      </c>
      <c r="AA235">
        <v>22</v>
      </c>
      <c r="AC235" s="4">
        <f t="shared" si="30"/>
        <v>12</v>
      </c>
      <c r="AD235" s="4">
        <f t="shared" si="31"/>
        <v>0</v>
      </c>
      <c r="AE235" s="4">
        <f t="shared" si="32"/>
        <v>12</v>
      </c>
      <c r="AF235" s="4">
        <f t="shared" si="33"/>
        <v>0</v>
      </c>
      <c r="AG235" s="4">
        <f t="shared" si="34"/>
        <v>12</v>
      </c>
      <c r="AI235" s="4">
        <f t="shared" si="35"/>
        <v>10</v>
      </c>
      <c r="AJ235" s="4">
        <f t="shared" si="36"/>
        <v>0</v>
      </c>
      <c r="AK235" s="4">
        <f t="shared" si="37"/>
        <v>10</v>
      </c>
      <c r="AL235" s="4">
        <f t="shared" si="38"/>
        <v>0</v>
      </c>
      <c r="AM235" s="4">
        <f t="shared" si="39"/>
        <v>10</v>
      </c>
    </row>
    <row r="236" spans="2:39" x14ac:dyDescent="0.35">
      <c r="B236" s="2" t="s">
        <v>232</v>
      </c>
      <c r="C236">
        <v>133</v>
      </c>
      <c r="L236">
        <v>25</v>
      </c>
      <c r="O236">
        <v>128</v>
      </c>
      <c r="X236">
        <v>34</v>
      </c>
      <c r="AA236">
        <v>320</v>
      </c>
      <c r="AC236" s="4">
        <f t="shared" si="30"/>
        <v>133</v>
      </c>
      <c r="AD236" s="4">
        <f t="shared" si="31"/>
        <v>25</v>
      </c>
      <c r="AE236" s="4">
        <f t="shared" si="32"/>
        <v>158</v>
      </c>
      <c r="AF236" s="4">
        <f t="shared" si="33"/>
        <v>0</v>
      </c>
      <c r="AG236" s="4">
        <f t="shared" si="34"/>
        <v>158</v>
      </c>
      <c r="AI236" s="4">
        <f t="shared" si="35"/>
        <v>128</v>
      </c>
      <c r="AJ236" s="4">
        <f t="shared" si="36"/>
        <v>34</v>
      </c>
      <c r="AK236" s="4">
        <f t="shared" si="37"/>
        <v>162</v>
      </c>
      <c r="AL236" s="4">
        <f t="shared" si="38"/>
        <v>0</v>
      </c>
      <c r="AM236" s="4">
        <f t="shared" si="39"/>
        <v>162</v>
      </c>
    </row>
    <row r="237" spans="2:39" x14ac:dyDescent="0.35">
      <c r="B237" s="2" t="s">
        <v>233</v>
      </c>
      <c r="H237">
        <v>73</v>
      </c>
      <c r="T237">
        <v>61</v>
      </c>
      <c r="AA237">
        <v>134</v>
      </c>
      <c r="AC237" s="4">
        <f t="shared" si="30"/>
        <v>0</v>
      </c>
      <c r="AD237" s="4">
        <f t="shared" si="31"/>
        <v>0</v>
      </c>
      <c r="AE237" s="4">
        <f t="shared" si="32"/>
        <v>0</v>
      </c>
      <c r="AF237" s="4">
        <f t="shared" si="33"/>
        <v>73</v>
      </c>
      <c r="AG237" s="4">
        <f t="shared" si="34"/>
        <v>73</v>
      </c>
      <c r="AI237" s="4">
        <f t="shared" si="35"/>
        <v>0</v>
      </c>
      <c r="AJ237" s="4">
        <f t="shared" si="36"/>
        <v>0</v>
      </c>
      <c r="AK237" s="4">
        <f t="shared" si="37"/>
        <v>0</v>
      </c>
      <c r="AL237" s="4">
        <f t="shared" si="38"/>
        <v>61</v>
      </c>
      <c r="AM237" s="4">
        <f t="shared" si="39"/>
        <v>61</v>
      </c>
    </row>
    <row r="238" spans="2:39" x14ac:dyDescent="0.35">
      <c r="B238" s="2" t="s">
        <v>234</v>
      </c>
      <c r="C238">
        <v>0</v>
      </c>
      <c r="AA238">
        <v>0</v>
      </c>
      <c r="AC238" s="4">
        <f t="shared" si="30"/>
        <v>0</v>
      </c>
      <c r="AD238" s="4">
        <f t="shared" si="31"/>
        <v>0</v>
      </c>
      <c r="AE238" s="4">
        <f t="shared" si="32"/>
        <v>0</v>
      </c>
      <c r="AF238" s="4">
        <f t="shared" si="33"/>
        <v>0</v>
      </c>
      <c r="AG238" s="4">
        <f t="shared" si="34"/>
        <v>0</v>
      </c>
      <c r="AI238" s="4">
        <f t="shared" si="35"/>
        <v>0</v>
      </c>
      <c r="AJ238" s="4">
        <f t="shared" si="36"/>
        <v>0</v>
      </c>
      <c r="AK238" s="4">
        <f t="shared" si="37"/>
        <v>0</v>
      </c>
      <c r="AL238" s="4">
        <f t="shared" si="38"/>
        <v>0</v>
      </c>
      <c r="AM238" s="4">
        <f t="shared" si="39"/>
        <v>0</v>
      </c>
    </row>
    <row r="239" spans="2:39" x14ac:dyDescent="0.35">
      <c r="B239" s="2" t="s">
        <v>235</v>
      </c>
      <c r="C239">
        <v>338</v>
      </c>
      <c r="L239">
        <v>92</v>
      </c>
      <c r="O239">
        <v>280</v>
      </c>
      <c r="X239">
        <v>84</v>
      </c>
      <c r="AA239">
        <v>794</v>
      </c>
      <c r="AC239" s="4">
        <f t="shared" si="30"/>
        <v>338</v>
      </c>
      <c r="AD239" s="4">
        <f t="shared" si="31"/>
        <v>92</v>
      </c>
      <c r="AE239" s="4">
        <f t="shared" si="32"/>
        <v>430</v>
      </c>
      <c r="AF239" s="4">
        <f t="shared" si="33"/>
        <v>0</v>
      </c>
      <c r="AG239" s="4">
        <f t="shared" si="34"/>
        <v>430</v>
      </c>
      <c r="AI239" s="4">
        <f t="shared" si="35"/>
        <v>280</v>
      </c>
      <c r="AJ239" s="4">
        <f t="shared" si="36"/>
        <v>84</v>
      </c>
      <c r="AK239" s="4">
        <f t="shared" si="37"/>
        <v>364</v>
      </c>
      <c r="AL239" s="4">
        <f t="shared" si="38"/>
        <v>0</v>
      </c>
      <c r="AM239" s="4">
        <f t="shared" si="39"/>
        <v>364</v>
      </c>
    </row>
    <row r="240" spans="2:39" x14ac:dyDescent="0.35">
      <c r="B240" s="2" t="s">
        <v>236</v>
      </c>
      <c r="H240">
        <v>187</v>
      </c>
      <c r="T240">
        <v>162</v>
      </c>
      <c r="AA240">
        <v>349</v>
      </c>
      <c r="AC240" s="4">
        <f t="shared" si="30"/>
        <v>0</v>
      </c>
      <c r="AD240" s="4">
        <f t="shared" si="31"/>
        <v>0</v>
      </c>
      <c r="AE240" s="4">
        <f t="shared" si="32"/>
        <v>0</v>
      </c>
      <c r="AF240" s="4">
        <f t="shared" si="33"/>
        <v>187</v>
      </c>
      <c r="AG240" s="4">
        <f t="shared" si="34"/>
        <v>187</v>
      </c>
      <c r="AI240" s="4">
        <f t="shared" si="35"/>
        <v>0</v>
      </c>
      <c r="AJ240" s="4">
        <f t="shared" si="36"/>
        <v>0</v>
      </c>
      <c r="AK240" s="4">
        <f t="shared" si="37"/>
        <v>0</v>
      </c>
      <c r="AL240" s="4">
        <f t="shared" si="38"/>
        <v>162</v>
      </c>
      <c r="AM240" s="4">
        <f t="shared" si="39"/>
        <v>162</v>
      </c>
    </row>
    <row r="241" spans="2:39" x14ac:dyDescent="0.35">
      <c r="B241" s="2" t="s">
        <v>237</v>
      </c>
      <c r="C241">
        <v>22</v>
      </c>
      <c r="O241">
        <v>18</v>
      </c>
      <c r="AA241">
        <v>40</v>
      </c>
      <c r="AC241" s="4">
        <f t="shared" si="30"/>
        <v>22</v>
      </c>
      <c r="AD241" s="4">
        <f t="shared" si="31"/>
        <v>0</v>
      </c>
      <c r="AE241" s="4">
        <f t="shared" si="32"/>
        <v>22</v>
      </c>
      <c r="AF241" s="4">
        <f t="shared" si="33"/>
        <v>0</v>
      </c>
      <c r="AG241" s="4">
        <f t="shared" si="34"/>
        <v>22</v>
      </c>
      <c r="AI241" s="4">
        <f t="shared" si="35"/>
        <v>18</v>
      </c>
      <c r="AJ241" s="4">
        <f t="shared" si="36"/>
        <v>0</v>
      </c>
      <c r="AK241" s="4">
        <f t="shared" si="37"/>
        <v>18</v>
      </c>
      <c r="AL241" s="4">
        <f t="shared" si="38"/>
        <v>0</v>
      </c>
      <c r="AM241" s="4">
        <f t="shared" si="39"/>
        <v>18</v>
      </c>
    </row>
    <row r="242" spans="2:39" x14ac:dyDescent="0.35">
      <c r="B242" s="2" t="s">
        <v>238</v>
      </c>
      <c r="C242">
        <v>14</v>
      </c>
      <c r="O242">
        <v>12</v>
      </c>
      <c r="AA242">
        <v>26</v>
      </c>
      <c r="AC242" s="4">
        <f t="shared" si="30"/>
        <v>14</v>
      </c>
      <c r="AD242" s="4">
        <f t="shared" si="31"/>
        <v>0</v>
      </c>
      <c r="AE242" s="4">
        <f t="shared" si="32"/>
        <v>14</v>
      </c>
      <c r="AF242" s="4">
        <f t="shared" si="33"/>
        <v>0</v>
      </c>
      <c r="AG242" s="4">
        <f t="shared" si="34"/>
        <v>14</v>
      </c>
      <c r="AI242" s="4">
        <f t="shared" si="35"/>
        <v>12</v>
      </c>
      <c r="AJ242" s="4">
        <f t="shared" si="36"/>
        <v>0</v>
      </c>
      <c r="AK242" s="4">
        <f t="shared" si="37"/>
        <v>12</v>
      </c>
      <c r="AL242" s="4">
        <f t="shared" si="38"/>
        <v>0</v>
      </c>
      <c r="AM242" s="4">
        <f t="shared" si="39"/>
        <v>12</v>
      </c>
    </row>
    <row r="243" spans="2:39" x14ac:dyDescent="0.35">
      <c r="B243" s="2" t="s">
        <v>239</v>
      </c>
      <c r="C243">
        <v>18</v>
      </c>
      <c r="O243">
        <v>18</v>
      </c>
      <c r="AA243">
        <v>36</v>
      </c>
      <c r="AC243" s="4">
        <f t="shared" si="30"/>
        <v>18</v>
      </c>
      <c r="AD243" s="4">
        <f t="shared" si="31"/>
        <v>0</v>
      </c>
      <c r="AE243" s="4">
        <f t="shared" si="32"/>
        <v>18</v>
      </c>
      <c r="AF243" s="4">
        <f t="shared" si="33"/>
        <v>0</v>
      </c>
      <c r="AG243" s="4">
        <f t="shared" si="34"/>
        <v>18</v>
      </c>
      <c r="AI243" s="4">
        <f t="shared" si="35"/>
        <v>18</v>
      </c>
      <c r="AJ243" s="4">
        <f t="shared" si="36"/>
        <v>0</v>
      </c>
      <c r="AK243" s="4">
        <f t="shared" si="37"/>
        <v>18</v>
      </c>
      <c r="AL243" s="4">
        <f t="shared" si="38"/>
        <v>0</v>
      </c>
      <c r="AM243" s="4">
        <f t="shared" si="39"/>
        <v>18</v>
      </c>
    </row>
    <row r="244" spans="2:39" x14ac:dyDescent="0.35">
      <c r="B244" s="2" t="s">
        <v>240</v>
      </c>
      <c r="C244">
        <v>21</v>
      </c>
      <c r="O244">
        <v>29</v>
      </c>
      <c r="AA244">
        <v>50</v>
      </c>
      <c r="AC244" s="4">
        <f t="shared" si="30"/>
        <v>21</v>
      </c>
      <c r="AD244" s="4">
        <f t="shared" si="31"/>
        <v>0</v>
      </c>
      <c r="AE244" s="4">
        <f t="shared" si="32"/>
        <v>21</v>
      </c>
      <c r="AF244" s="4">
        <f t="shared" si="33"/>
        <v>0</v>
      </c>
      <c r="AG244" s="4">
        <f t="shared" si="34"/>
        <v>21</v>
      </c>
      <c r="AI244" s="4">
        <f t="shared" si="35"/>
        <v>29</v>
      </c>
      <c r="AJ244" s="4">
        <f t="shared" si="36"/>
        <v>0</v>
      </c>
      <c r="AK244" s="4">
        <f t="shared" si="37"/>
        <v>29</v>
      </c>
      <c r="AL244" s="4">
        <f t="shared" si="38"/>
        <v>0</v>
      </c>
      <c r="AM244" s="4">
        <f t="shared" si="39"/>
        <v>29</v>
      </c>
    </row>
    <row r="245" spans="2:39" x14ac:dyDescent="0.35">
      <c r="B245" s="2" t="s">
        <v>241</v>
      </c>
      <c r="C245">
        <v>28</v>
      </c>
      <c r="O245">
        <v>28</v>
      </c>
      <c r="AA245">
        <v>56</v>
      </c>
      <c r="AC245" s="4">
        <f t="shared" si="30"/>
        <v>28</v>
      </c>
      <c r="AD245" s="4">
        <f t="shared" si="31"/>
        <v>0</v>
      </c>
      <c r="AE245" s="4">
        <f t="shared" si="32"/>
        <v>28</v>
      </c>
      <c r="AF245" s="4">
        <f t="shared" si="33"/>
        <v>0</v>
      </c>
      <c r="AG245" s="4">
        <f t="shared" si="34"/>
        <v>28</v>
      </c>
      <c r="AI245" s="4">
        <f t="shared" si="35"/>
        <v>28</v>
      </c>
      <c r="AJ245" s="4">
        <f t="shared" si="36"/>
        <v>0</v>
      </c>
      <c r="AK245" s="4">
        <f t="shared" si="37"/>
        <v>28</v>
      </c>
      <c r="AL245" s="4">
        <f t="shared" si="38"/>
        <v>0</v>
      </c>
      <c r="AM245" s="4">
        <f t="shared" si="39"/>
        <v>28</v>
      </c>
    </row>
    <row r="246" spans="2:39" x14ac:dyDescent="0.35">
      <c r="B246" s="2" t="s">
        <v>242</v>
      </c>
      <c r="C246">
        <v>94</v>
      </c>
      <c r="H246">
        <v>51</v>
      </c>
      <c r="L246">
        <v>22</v>
      </c>
      <c r="O246">
        <v>91</v>
      </c>
      <c r="T246">
        <v>47</v>
      </c>
      <c r="X246">
        <v>21</v>
      </c>
      <c r="AA246">
        <v>326</v>
      </c>
      <c r="AC246" s="4">
        <f t="shared" si="30"/>
        <v>94</v>
      </c>
      <c r="AD246" s="4">
        <f t="shared" si="31"/>
        <v>22</v>
      </c>
      <c r="AE246" s="4">
        <f t="shared" si="32"/>
        <v>116</v>
      </c>
      <c r="AF246" s="4">
        <f t="shared" si="33"/>
        <v>51</v>
      </c>
      <c r="AG246" s="4">
        <f t="shared" si="34"/>
        <v>167</v>
      </c>
      <c r="AI246" s="4">
        <f t="shared" si="35"/>
        <v>91</v>
      </c>
      <c r="AJ246" s="4">
        <f t="shared" si="36"/>
        <v>21</v>
      </c>
      <c r="AK246" s="4">
        <f t="shared" si="37"/>
        <v>112</v>
      </c>
      <c r="AL246" s="4">
        <f t="shared" si="38"/>
        <v>47</v>
      </c>
      <c r="AM246" s="4">
        <f t="shared" si="39"/>
        <v>159</v>
      </c>
    </row>
    <row r="247" spans="2:39" x14ac:dyDescent="0.35">
      <c r="B247" s="2" t="s">
        <v>243</v>
      </c>
      <c r="C247">
        <v>396</v>
      </c>
      <c r="D247">
        <v>206</v>
      </c>
      <c r="E247">
        <v>265</v>
      </c>
      <c r="H247">
        <v>377</v>
      </c>
      <c r="I247">
        <v>45</v>
      </c>
      <c r="J247">
        <v>44</v>
      </c>
      <c r="L247">
        <v>169</v>
      </c>
      <c r="M247">
        <v>49</v>
      </c>
      <c r="N247">
        <v>29</v>
      </c>
      <c r="O247">
        <v>419</v>
      </c>
      <c r="P247">
        <v>276</v>
      </c>
      <c r="Q247">
        <v>241</v>
      </c>
      <c r="T247">
        <v>344</v>
      </c>
      <c r="U247">
        <v>60</v>
      </c>
      <c r="V247">
        <v>63</v>
      </c>
      <c r="X247">
        <v>151</v>
      </c>
      <c r="Y247">
        <v>64</v>
      </c>
      <c r="Z247">
        <v>39</v>
      </c>
      <c r="AA247">
        <v>3237</v>
      </c>
      <c r="AC247" s="4">
        <f t="shared" si="30"/>
        <v>867</v>
      </c>
      <c r="AD247" s="4">
        <f t="shared" si="31"/>
        <v>247</v>
      </c>
      <c r="AE247" s="4">
        <f t="shared" si="32"/>
        <v>1114</v>
      </c>
      <c r="AF247" s="4">
        <f t="shared" si="33"/>
        <v>466</v>
      </c>
      <c r="AG247" s="4">
        <f t="shared" si="34"/>
        <v>1580</v>
      </c>
      <c r="AI247" s="4">
        <f t="shared" si="35"/>
        <v>936</v>
      </c>
      <c r="AJ247" s="4">
        <f t="shared" si="36"/>
        <v>254</v>
      </c>
      <c r="AK247" s="4">
        <f t="shared" si="37"/>
        <v>1190</v>
      </c>
      <c r="AL247" s="4">
        <f t="shared" si="38"/>
        <v>467</v>
      </c>
      <c r="AM247" s="4">
        <f t="shared" si="39"/>
        <v>1657</v>
      </c>
    </row>
    <row r="248" spans="2:39" x14ac:dyDescent="0.35">
      <c r="B248" s="2" t="s">
        <v>244</v>
      </c>
      <c r="C248">
        <v>551</v>
      </c>
      <c r="L248">
        <v>153</v>
      </c>
      <c r="O248">
        <v>526</v>
      </c>
      <c r="X248">
        <v>150</v>
      </c>
      <c r="AA248">
        <v>1380</v>
      </c>
      <c r="AC248" s="4">
        <f t="shared" si="30"/>
        <v>551</v>
      </c>
      <c r="AD248" s="4">
        <f t="shared" si="31"/>
        <v>153</v>
      </c>
      <c r="AE248" s="4">
        <f t="shared" si="32"/>
        <v>704</v>
      </c>
      <c r="AF248" s="4">
        <f t="shared" si="33"/>
        <v>0</v>
      </c>
      <c r="AG248" s="4">
        <f t="shared" si="34"/>
        <v>704</v>
      </c>
      <c r="AI248" s="4">
        <f t="shared" si="35"/>
        <v>526</v>
      </c>
      <c r="AJ248" s="4">
        <f t="shared" si="36"/>
        <v>150</v>
      </c>
      <c r="AK248" s="4">
        <f t="shared" si="37"/>
        <v>676</v>
      </c>
      <c r="AL248" s="4">
        <f t="shared" si="38"/>
        <v>0</v>
      </c>
      <c r="AM248" s="4">
        <f t="shared" si="39"/>
        <v>676</v>
      </c>
    </row>
    <row r="249" spans="2:39" x14ac:dyDescent="0.35">
      <c r="B249" s="2" t="s">
        <v>245</v>
      </c>
      <c r="H249">
        <v>358</v>
      </c>
      <c r="T249">
        <v>370</v>
      </c>
      <c r="AA249">
        <v>728</v>
      </c>
      <c r="AC249" s="4">
        <f t="shared" si="30"/>
        <v>0</v>
      </c>
      <c r="AD249" s="4">
        <f t="shared" si="31"/>
        <v>0</v>
      </c>
      <c r="AE249" s="4">
        <f t="shared" si="32"/>
        <v>0</v>
      </c>
      <c r="AF249" s="4">
        <f t="shared" si="33"/>
        <v>358</v>
      </c>
      <c r="AG249" s="4">
        <f t="shared" si="34"/>
        <v>358</v>
      </c>
      <c r="AI249" s="4">
        <f t="shared" si="35"/>
        <v>0</v>
      </c>
      <c r="AJ249" s="4">
        <f t="shared" si="36"/>
        <v>0</v>
      </c>
      <c r="AK249" s="4">
        <f t="shared" si="37"/>
        <v>0</v>
      </c>
      <c r="AL249" s="4">
        <f t="shared" si="38"/>
        <v>370</v>
      </c>
      <c r="AM249" s="4">
        <f t="shared" si="39"/>
        <v>370</v>
      </c>
    </row>
    <row r="250" spans="2:39" x14ac:dyDescent="0.35">
      <c r="B250" s="2" t="s">
        <v>246</v>
      </c>
      <c r="C250">
        <v>875</v>
      </c>
      <c r="H250">
        <v>442</v>
      </c>
      <c r="I250">
        <v>115</v>
      </c>
      <c r="L250">
        <v>240</v>
      </c>
      <c r="M250">
        <v>22</v>
      </c>
      <c r="O250">
        <v>846</v>
      </c>
      <c r="T250">
        <v>522</v>
      </c>
      <c r="U250">
        <v>47</v>
      </c>
      <c r="X250">
        <v>225</v>
      </c>
      <c r="Y250">
        <v>27</v>
      </c>
      <c r="AA250">
        <v>3361</v>
      </c>
      <c r="AC250" s="4">
        <f t="shared" si="30"/>
        <v>875</v>
      </c>
      <c r="AD250" s="4">
        <f t="shared" si="31"/>
        <v>262</v>
      </c>
      <c r="AE250" s="4">
        <f t="shared" si="32"/>
        <v>1137</v>
      </c>
      <c r="AF250" s="4">
        <f t="shared" si="33"/>
        <v>557</v>
      </c>
      <c r="AG250" s="4">
        <f t="shared" si="34"/>
        <v>1694</v>
      </c>
      <c r="AI250" s="4">
        <f t="shared" si="35"/>
        <v>846</v>
      </c>
      <c r="AJ250" s="4">
        <f t="shared" si="36"/>
        <v>252</v>
      </c>
      <c r="AK250" s="4">
        <f t="shared" si="37"/>
        <v>1098</v>
      </c>
      <c r="AL250" s="4">
        <f t="shared" si="38"/>
        <v>569</v>
      </c>
      <c r="AM250" s="4">
        <f t="shared" si="39"/>
        <v>1667</v>
      </c>
    </row>
    <row r="251" spans="2:39" x14ac:dyDescent="0.35">
      <c r="B251" s="2" t="s">
        <v>247</v>
      </c>
      <c r="C251">
        <v>153</v>
      </c>
      <c r="H251">
        <v>74</v>
      </c>
      <c r="L251">
        <v>27</v>
      </c>
      <c r="O251">
        <v>157</v>
      </c>
      <c r="T251">
        <v>77</v>
      </c>
      <c r="X251">
        <v>38</v>
      </c>
      <c r="AA251">
        <v>526</v>
      </c>
      <c r="AC251" s="4">
        <f t="shared" si="30"/>
        <v>153</v>
      </c>
      <c r="AD251" s="4">
        <f t="shared" si="31"/>
        <v>27</v>
      </c>
      <c r="AE251" s="4">
        <f t="shared" si="32"/>
        <v>180</v>
      </c>
      <c r="AF251" s="4">
        <f t="shared" si="33"/>
        <v>74</v>
      </c>
      <c r="AG251" s="4">
        <f t="shared" si="34"/>
        <v>254</v>
      </c>
      <c r="AI251" s="4">
        <f t="shared" si="35"/>
        <v>157</v>
      </c>
      <c r="AJ251" s="4">
        <f t="shared" si="36"/>
        <v>38</v>
      </c>
      <c r="AK251" s="4">
        <f t="shared" si="37"/>
        <v>195</v>
      </c>
      <c r="AL251" s="4">
        <f t="shared" si="38"/>
        <v>77</v>
      </c>
      <c r="AM251" s="4">
        <f t="shared" si="39"/>
        <v>272</v>
      </c>
    </row>
    <row r="252" spans="2:39" x14ac:dyDescent="0.35">
      <c r="B252" s="2" t="s">
        <v>248</v>
      </c>
      <c r="C252">
        <v>180</v>
      </c>
      <c r="H252">
        <v>122</v>
      </c>
      <c r="L252">
        <v>51</v>
      </c>
      <c r="O252">
        <v>169</v>
      </c>
      <c r="T252">
        <v>115</v>
      </c>
      <c r="X252">
        <v>59</v>
      </c>
      <c r="AA252">
        <v>696</v>
      </c>
      <c r="AC252" s="4">
        <f t="shared" si="30"/>
        <v>180</v>
      </c>
      <c r="AD252" s="4">
        <f t="shared" si="31"/>
        <v>51</v>
      </c>
      <c r="AE252" s="4">
        <f t="shared" si="32"/>
        <v>231</v>
      </c>
      <c r="AF252" s="4">
        <f t="shared" si="33"/>
        <v>122</v>
      </c>
      <c r="AG252" s="4">
        <f t="shared" si="34"/>
        <v>353</v>
      </c>
      <c r="AI252" s="4">
        <f t="shared" si="35"/>
        <v>169</v>
      </c>
      <c r="AJ252" s="4">
        <f t="shared" si="36"/>
        <v>59</v>
      </c>
      <c r="AK252" s="4">
        <f t="shared" si="37"/>
        <v>228</v>
      </c>
      <c r="AL252" s="4">
        <f t="shared" si="38"/>
        <v>115</v>
      </c>
      <c r="AM252" s="4">
        <f t="shared" si="39"/>
        <v>343</v>
      </c>
    </row>
    <row r="253" spans="2:39" x14ac:dyDescent="0.35">
      <c r="B253" s="2" t="s">
        <v>249</v>
      </c>
      <c r="C253">
        <v>234</v>
      </c>
      <c r="L253">
        <v>37</v>
      </c>
      <c r="O253">
        <v>257</v>
      </c>
      <c r="X253">
        <v>39</v>
      </c>
      <c r="AA253">
        <v>567</v>
      </c>
      <c r="AC253" s="4">
        <f t="shared" si="30"/>
        <v>234</v>
      </c>
      <c r="AD253" s="4">
        <f t="shared" si="31"/>
        <v>37</v>
      </c>
      <c r="AE253" s="4">
        <f t="shared" si="32"/>
        <v>271</v>
      </c>
      <c r="AF253" s="4">
        <f t="shared" si="33"/>
        <v>0</v>
      </c>
      <c r="AG253" s="4">
        <f t="shared" si="34"/>
        <v>271</v>
      </c>
      <c r="AI253" s="4">
        <f t="shared" si="35"/>
        <v>257</v>
      </c>
      <c r="AJ253" s="4">
        <f t="shared" si="36"/>
        <v>39</v>
      </c>
      <c r="AK253" s="4">
        <f t="shared" si="37"/>
        <v>296</v>
      </c>
      <c r="AL253" s="4">
        <f t="shared" si="38"/>
        <v>0</v>
      </c>
      <c r="AM253" s="4">
        <f t="shared" si="39"/>
        <v>296</v>
      </c>
    </row>
    <row r="254" spans="2:39" x14ac:dyDescent="0.35">
      <c r="B254" s="2" t="s">
        <v>250</v>
      </c>
      <c r="C254">
        <v>379</v>
      </c>
      <c r="H254">
        <v>247</v>
      </c>
      <c r="L254">
        <v>124</v>
      </c>
      <c r="O254">
        <v>347</v>
      </c>
      <c r="T254">
        <v>260</v>
      </c>
      <c r="X254">
        <v>126</v>
      </c>
      <c r="AA254">
        <v>1483</v>
      </c>
      <c r="AC254" s="4">
        <f t="shared" si="30"/>
        <v>379</v>
      </c>
      <c r="AD254" s="4">
        <f t="shared" si="31"/>
        <v>124</v>
      </c>
      <c r="AE254" s="4">
        <f t="shared" si="32"/>
        <v>503</v>
      </c>
      <c r="AF254" s="4">
        <f t="shared" si="33"/>
        <v>247</v>
      </c>
      <c r="AG254" s="4">
        <f t="shared" si="34"/>
        <v>750</v>
      </c>
      <c r="AI254" s="4">
        <f t="shared" si="35"/>
        <v>347</v>
      </c>
      <c r="AJ254" s="4">
        <f t="shared" si="36"/>
        <v>126</v>
      </c>
      <c r="AK254" s="4">
        <f t="shared" si="37"/>
        <v>473</v>
      </c>
      <c r="AL254" s="4">
        <f t="shared" si="38"/>
        <v>260</v>
      </c>
      <c r="AM254" s="4">
        <f t="shared" si="39"/>
        <v>733</v>
      </c>
    </row>
    <row r="255" spans="2:39" x14ac:dyDescent="0.35">
      <c r="B255" s="2" t="s">
        <v>251</v>
      </c>
      <c r="C255">
        <v>643</v>
      </c>
      <c r="L255">
        <v>221</v>
      </c>
      <c r="O255">
        <v>645</v>
      </c>
      <c r="X255">
        <v>210</v>
      </c>
      <c r="AA255">
        <v>1719</v>
      </c>
      <c r="AC255" s="4">
        <f t="shared" si="30"/>
        <v>643</v>
      </c>
      <c r="AD255" s="4">
        <f t="shared" si="31"/>
        <v>221</v>
      </c>
      <c r="AE255" s="4">
        <f t="shared" si="32"/>
        <v>864</v>
      </c>
      <c r="AF255" s="4">
        <f t="shared" si="33"/>
        <v>0</v>
      </c>
      <c r="AG255" s="4">
        <f t="shared" si="34"/>
        <v>864</v>
      </c>
      <c r="AI255" s="4">
        <f t="shared" si="35"/>
        <v>645</v>
      </c>
      <c r="AJ255" s="4">
        <f t="shared" si="36"/>
        <v>210</v>
      </c>
      <c r="AK255" s="4">
        <f t="shared" si="37"/>
        <v>855</v>
      </c>
      <c r="AL255" s="4">
        <f t="shared" si="38"/>
        <v>0</v>
      </c>
      <c r="AM255" s="4">
        <f t="shared" si="39"/>
        <v>855</v>
      </c>
    </row>
    <row r="256" spans="2:39" x14ac:dyDescent="0.35">
      <c r="B256" s="2" t="s">
        <v>252</v>
      </c>
      <c r="H256">
        <v>366</v>
      </c>
      <c r="T256">
        <v>366</v>
      </c>
      <c r="AA256">
        <v>732</v>
      </c>
      <c r="AC256" s="4">
        <f t="shared" si="30"/>
        <v>0</v>
      </c>
      <c r="AD256" s="4">
        <f t="shared" si="31"/>
        <v>0</v>
      </c>
      <c r="AE256" s="4">
        <f t="shared" si="32"/>
        <v>0</v>
      </c>
      <c r="AF256" s="4">
        <f t="shared" si="33"/>
        <v>366</v>
      </c>
      <c r="AG256" s="4">
        <f t="shared" si="34"/>
        <v>366</v>
      </c>
      <c r="AI256" s="4">
        <f t="shared" si="35"/>
        <v>0</v>
      </c>
      <c r="AJ256" s="4">
        <f t="shared" si="36"/>
        <v>0</v>
      </c>
      <c r="AK256" s="4">
        <f t="shared" si="37"/>
        <v>0</v>
      </c>
      <c r="AL256" s="4">
        <f t="shared" si="38"/>
        <v>366</v>
      </c>
      <c r="AM256" s="4">
        <f t="shared" si="39"/>
        <v>366</v>
      </c>
    </row>
    <row r="257" spans="2:39" x14ac:dyDescent="0.35">
      <c r="B257" s="2" t="s">
        <v>253</v>
      </c>
      <c r="C257">
        <v>70</v>
      </c>
      <c r="L257">
        <v>20</v>
      </c>
      <c r="O257">
        <v>64</v>
      </c>
      <c r="X257">
        <v>22</v>
      </c>
      <c r="AA257">
        <v>176</v>
      </c>
      <c r="AC257" s="4">
        <f t="shared" si="30"/>
        <v>70</v>
      </c>
      <c r="AD257" s="4">
        <f t="shared" si="31"/>
        <v>20</v>
      </c>
      <c r="AE257" s="4">
        <f t="shared" si="32"/>
        <v>90</v>
      </c>
      <c r="AF257" s="4">
        <f t="shared" si="33"/>
        <v>0</v>
      </c>
      <c r="AG257" s="4">
        <f t="shared" si="34"/>
        <v>90</v>
      </c>
      <c r="AI257" s="4">
        <f t="shared" si="35"/>
        <v>64</v>
      </c>
      <c r="AJ257" s="4">
        <f t="shared" si="36"/>
        <v>22</v>
      </c>
      <c r="AK257" s="4">
        <f t="shared" si="37"/>
        <v>86</v>
      </c>
      <c r="AL257" s="4">
        <f t="shared" si="38"/>
        <v>0</v>
      </c>
      <c r="AM257" s="4">
        <f t="shared" si="39"/>
        <v>86</v>
      </c>
    </row>
    <row r="258" spans="2:39" x14ac:dyDescent="0.35">
      <c r="B258" s="2" t="s">
        <v>254</v>
      </c>
      <c r="H258">
        <v>42</v>
      </c>
      <c r="T258">
        <v>45</v>
      </c>
      <c r="AA258">
        <v>87</v>
      </c>
      <c r="AC258" s="4">
        <f t="shared" si="30"/>
        <v>0</v>
      </c>
      <c r="AD258" s="4">
        <f t="shared" si="31"/>
        <v>0</v>
      </c>
      <c r="AE258" s="4">
        <f t="shared" si="32"/>
        <v>0</v>
      </c>
      <c r="AF258" s="4">
        <f t="shared" si="33"/>
        <v>42</v>
      </c>
      <c r="AG258" s="4">
        <f t="shared" si="34"/>
        <v>42</v>
      </c>
      <c r="AI258" s="4">
        <f t="shared" si="35"/>
        <v>0</v>
      </c>
      <c r="AJ258" s="4">
        <f t="shared" si="36"/>
        <v>0</v>
      </c>
      <c r="AK258" s="4">
        <f t="shared" si="37"/>
        <v>0</v>
      </c>
      <c r="AL258" s="4">
        <f t="shared" si="38"/>
        <v>45</v>
      </c>
      <c r="AM258" s="4">
        <f t="shared" si="39"/>
        <v>45</v>
      </c>
    </row>
    <row r="259" spans="2:39" x14ac:dyDescent="0.35">
      <c r="B259" s="2" t="s">
        <v>255</v>
      </c>
      <c r="C259">
        <v>7</v>
      </c>
      <c r="O259">
        <v>10</v>
      </c>
      <c r="AA259">
        <v>17</v>
      </c>
      <c r="AC259" s="4">
        <f t="shared" si="30"/>
        <v>7</v>
      </c>
      <c r="AD259" s="4">
        <f t="shared" si="31"/>
        <v>0</v>
      </c>
      <c r="AE259" s="4">
        <f t="shared" si="32"/>
        <v>7</v>
      </c>
      <c r="AF259" s="4">
        <f t="shared" si="33"/>
        <v>0</v>
      </c>
      <c r="AG259" s="4">
        <f t="shared" si="34"/>
        <v>7</v>
      </c>
      <c r="AI259" s="4">
        <f t="shared" si="35"/>
        <v>10</v>
      </c>
      <c r="AJ259" s="4">
        <f t="shared" si="36"/>
        <v>0</v>
      </c>
      <c r="AK259" s="4">
        <f t="shared" si="37"/>
        <v>10</v>
      </c>
      <c r="AL259" s="4">
        <f t="shared" si="38"/>
        <v>0</v>
      </c>
      <c r="AM259" s="4">
        <f t="shared" si="39"/>
        <v>10</v>
      </c>
    </row>
    <row r="260" spans="2:39" x14ac:dyDescent="0.35">
      <c r="B260" s="2" t="s">
        <v>256</v>
      </c>
      <c r="C260">
        <v>149</v>
      </c>
      <c r="L260">
        <v>42</v>
      </c>
      <c r="O260">
        <v>149</v>
      </c>
      <c r="X260">
        <v>36</v>
      </c>
      <c r="AA260">
        <v>376</v>
      </c>
      <c r="AC260" s="4">
        <f t="shared" si="30"/>
        <v>149</v>
      </c>
      <c r="AD260" s="4">
        <f t="shared" si="31"/>
        <v>42</v>
      </c>
      <c r="AE260" s="4">
        <f t="shared" si="32"/>
        <v>191</v>
      </c>
      <c r="AF260" s="4">
        <f t="shared" si="33"/>
        <v>0</v>
      </c>
      <c r="AG260" s="4">
        <f t="shared" si="34"/>
        <v>191</v>
      </c>
      <c r="AI260" s="4">
        <f t="shared" si="35"/>
        <v>149</v>
      </c>
      <c r="AJ260" s="4">
        <f t="shared" si="36"/>
        <v>36</v>
      </c>
      <c r="AK260" s="4">
        <f t="shared" si="37"/>
        <v>185</v>
      </c>
      <c r="AL260" s="4">
        <f t="shared" si="38"/>
        <v>0</v>
      </c>
      <c r="AM260" s="4">
        <f t="shared" si="39"/>
        <v>185</v>
      </c>
    </row>
    <row r="261" spans="2:39" x14ac:dyDescent="0.35">
      <c r="B261" s="2" t="s">
        <v>257</v>
      </c>
      <c r="H261">
        <v>94</v>
      </c>
      <c r="T261">
        <v>87</v>
      </c>
      <c r="AA261">
        <v>181</v>
      </c>
      <c r="AC261" s="4">
        <f t="shared" si="30"/>
        <v>0</v>
      </c>
      <c r="AD261" s="4">
        <f t="shared" si="31"/>
        <v>0</v>
      </c>
      <c r="AE261" s="4">
        <f t="shared" si="32"/>
        <v>0</v>
      </c>
      <c r="AF261" s="4">
        <f t="shared" si="33"/>
        <v>94</v>
      </c>
      <c r="AG261" s="4">
        <f t="shared" si="34"/>
        <v>94</v>
      </c>
      <c r="AI261" s="4">
        <f t="shared" si="35"/>
        <v>0</v>
      </c>
      <c r="AJ261" s="4">
        <f t="shared" si="36"/>
        <v>0</v>
      </c>
      <c r="AK261" s="4">
        <f t="shared" si="37"/>
        <v>0</v>
      </c>
      <c r="AL261" s="4">
        <f t="shared" si="38"/>
        <v>87</v>
      </c>
      <c r="AM261" s="4">
        <f t="shared" si="39"/>
        <v>87</v>
      </c>
    </row>
    <row r="262" spans="2:39" x14ac:dyDescent="0.35">
      <c r="B262" s="2" t="s">
        <v>258</v>
      </c>
      <c r="C262">
        <v>72</v>
      </c>
      <c r="O262">
        <v>76</v>
      </c>
      <c r="AA262">
        <v>148</v>
      </c>
      <c r="AC262" s="4">
        <f t="shared" si="30"/>
        <v>72</v>
      </c>
      <c r="AD262" s="4">
        <f t="shared" si="31"/>
        <v>0</v>
      </c>
      <c r="AE262" s="4">
        <f t="shared" si="32"/>
        <v>72</v>
      </c>
      <c r="AF262" s="4">
        <f t="shared" si="33"/>
        <v>0</v>
      </c>
      <c r="AG262" s="4">
        <f t="shared" si="34"/>
        <v>72</v>
      </c>
      <c r="AI262" s="4">
        <f t="shared" si="35"/>
        <v>76</v>
      </c>
      <c r="AJ262" s="4">
        <f t="shared" si="36"/>
        <v>0</v>
      </c>
      <c r="AK262" s="4">
        <f t="shared" si="37"/>
        <v>76</v>
      </c>
      <c r="AL262" s="4">
        <f t="shared" si="38"/>
        <v>0</v>
      </c>
      <c r="AM262" s="4">
        <f t="shared" si="39"/>
        <v>76</v>
      </c>
    </row>
    <row r="263" spans="2:39" x14ac:dyDescent="0.35">
      <c r="B263" s="2" t="s">
        <v>259</v>
      </c>
      <c r="C263">
        <v>57</v>
      </c>
      <c r="L263">
        <v>20</v>
      </c>
      <c r="O263">
        <v>57</v>
      </c>
      <c r="X263">
        <v>19</v>
      </c>
      <c r="AA263">
        <v>153</v>
      </c>
      <c r="AC263" s="4">
        <f t="shared" ref="AC263:AC326" si="40">SUM(C263:G263)</f>
        <v>57</v>
      </c>
      <c r="AD263" s="4">
        <f t="shared" ref="AD263:AD326" si="41">SUM(L263:N263)</f>
        <v>20</v>
      </c>
      <c r="AE263" s="4">
        <f t="shared" ref="AE263:AE326" si="42">AC263+AD263</f>
        <v>77</v>
      </c>
      <c r="AF263" s="4">
        <f t="shared" ref="AF263:AF326" si="43">SUM(H263:K263)</f>
        <v>0</v>
      </c>
      <c r="AG263" s="4">
        <f t="shared" ref="AG263:AG326" si="44">AE263+AF263</f>
        <v>77</v>
      </c>
      <c r="AI263" s="4">
        <f t="shared" ref="AI263:AI326" si="45">SUM(O263:R263)</f>
        <v>57</v>
      </c>
      <c r="AJ263" s="4">
        <f t="shared" ref="AJ263:AJ326" si="46">SUM(X263:Z263)</f>
        <v>19</v>
      </c>
      <c r="AK263" s="4">
        <f t="shared" ref="AK263:AK326" si="47">AI263+AJ263</f>
        <v>76</v>
      </c>
      <c r="AL263" s="4">
        <f t="shared" ref="AL263:AL326" si="48">SUM(T263:W263)</f>
        <v>0</v>
      </c>
      <c r="AM263" s="4">
        <f t="shared" ref="AM263:AM326" si="49">AK263+AL263</f>
        <v>76</v>
      </c>
    </row>
    <row r="264" spans="2:39" x14ac:dyDescent="0.35">
      <c r="B264" s="2" t="s">
        <v>260</v>
      </c>
      <c r="H264">
        <v>34</v>
      </c>
      <c r="T264">
        <v>35</v>
      </c>
      <c r="AA264">
        <v>69</v>
      </c>
      <c r="AC264" s="4">
        <f t="shared" si="40"/>
        <v>0</v>
      </c>
      <c r="AD264" s="4">
        <f t="shared" si="41"/>
        <v>0</v>
      </c>
      <c r="AE264" s="4">
        <f t="shared" si="42"/>
        <v>0</v>
      </c>
      <c r="AF264" s="4">
        <f t="shared" si="43"/>
        <v>34</v>
      </c>
      <c r="AG264" s="4">
        <f t="shared" si="44"/>
        <v>34</v>
      </c>
      <c r="AI264" s="4">
        <f t="shared" si="45"/>
        <v>0</v>
      </c>
      <c r="AJ264" s="4">
        <f t="shared" si="46"/>
        <v>0</v>
      </c>
      <c r="AK264" s="4">
        <f t="shared" si="47"/>
        <v>0</v>
      </c>
      <c r="AL264" s="4">
        <f t="shared" si="48"/>
        <v>35</v>
      </c>
      <c r="AM264" s="4">
        <f t="shared" si="49"/>
        <v>35</v>
      </c>
    </row>
    <row r="265" spans="2:39" x14ac:dyDescent="0.35">
      <c r="B265" s="2" t="s">
        <v>261</v>
      </c>
      <c r="C265">
        <v>114</v>
      </c>
      <c r="L265">
        <v>22</v>
      </c>
      <c r="O265">
        <v>124</v>
      </c>
      <c r="X265">
        <v>33</v>
      </c>
      <c r="AA265">
        <v>293</v>
      </c>
      <c r="AC265" s="4">
        <f t="shared" si="40"/>
        <v>114</v>
      </c>
      <c r="AD265" s="4">
        <f t="shared" si="41"/>
        <v>22</v>
      </c>
      <c r="AE265" s="4">
        <f t="shared" si="42"/>
        <v>136</v>
      </c>
      <c r="AF265" s="4">
        <f t="shared" si="43"/>
        <v>0</v>
      </c>
      <c r="AG265" s="4">
        <f t="shared" si="44"/>
        <v>136</v>
      </c>
      <c r="AI265" s="4">
        <f t="shared" si="45"/>
        <v>124</v>
      </c>
      <c r="AJ265" s="4">
        <f t="shared" si="46"/>
        <v>33</v>
      </c>
      <c r="AK265" s="4">
        <f t="shared" si="47"/>
        <v>157</v>
      </c>
      <c r="AL265" s="4">
        <f t="shared" si="48"/>
        <v>0</v>
      </c>
      <c r="AM265" s="4">
        <f t="shared" si="49"/>
        <v>157</v>
      </c>
    </row>
    <row r="266" spans="2:39" x14ac:dyDescent="0.35">
      <c r="B266" s="2" t="s">
        <v>262</v>
      </c>
      <c r="C266">
        <v>460</v>
      </c>
      <c r="L266">
        <v>123</v>
      </c>
      <c r="O266">
        <v>458</v>
      </c>
      <c r="X266">
        <v>126</v>
      </c>
      <c r="AA266">
        <v>1167</v>
      </c>
      <c r="AC266" s="4">
        <f t="shared" si="40"/>
        <v>460</v>
      </c>
      <c r="AD266" s="4">
        <f t="shared" si="41"/>
        <v>123</v>
      </c>
      <c r="AE266" s="4">
        <f t="shared" si="42"/>
        <v>583</v>
      </c>
      <c r="AF266" s="4">
        <f t="shared" si="43"/>
        <v>0</v>
      </c>
      <c r="AG266" s="4">
        <f t="shared" si="44"/>
        <v>583</v>
      </c>
      <c r="AI266" s="4">
        <f t="shared" si="45"/>
        <v>458</v>
      </c>
      <c r="AJ266" s="4">
        <f t="shared" si="46"/>
        <v>126</v>
      </c>
      <c r="AK266" s="4">
        <f t="shared" si="47"/>
        <v>584</v>
      </c>
      <c r="AL266" s="4">
        <f t="shared" si="48"/>
        <v>0</v>
      </c>
      <c r="AM266" s="4">
        <f t="shared" si="49"/>
        <v>584</v>
      </c>
    </row>
    <row r="267" spans="2:39" x14ac:dyDescent="0.35">
      <c r="B267" s="2" t="s">
        <v>263</v>
      </c>
      <c r="H267">
        <v>274</v>
      </c>
      <c r="T267">
        <v>261</v>
      </c>
      <c r="AA267">
        <v>535</v>
      </c>
      <c r="AC267" s="4">
        <f t="shared" si="40"/>
        <v>0</v>
      </c>
      <c r="AD267" s="4">
        <f t="shared" si="41"/>
        <v>0</v>
      </c>
      <c r="AE267" s="4">
        <f t="shared" si="42"/>
        <v>0</v>
      </c>
      <c r="AF267" s="4">
        <f t="shared" si="43"/>
        <v>274</v>
      </c>
      <c r="AG267" s="4">
        <f t="shared" si="44"/>
        <v>274</v>
      </c>
      <c r="AI267" s="4">
        <f t="shared" si="45"/>
        <v>0</v>
      </c>
      <c r="AJ267" s="4">
        <f t="shared" si="46"/>
        <v>0</v>
      </c>
      <c r="AK267" s="4">
        <f t="shared" si="47"/>
        <v>0</v>
      </c>
      <c r="AL267" s="4">
        <f t="shared" si="48"/>
        <v>261</v>
      </c>
      <c r="AM267" s="4">
        <f t="shared" si="49"/>
        <v>261</v>
      </c>
    </row>
    <row r="268" spans="2:39" x14ac:dyDescent="0.35">
      <c r="B268" s="2" t="s">
        <v>264</v>
      </c>
      <c r="C268">
        <v>153</v>
      </c>
      <c r="L268">
        <v>52</v>
      </c>
      <c r="O268">
        <v>157</v>
      </c>
      <c r="X268">
        <v>45</v>
      </c>
      <c r="AA268">
        <v>407</v>
      </c>
      <c r="AC268" s="4">
        <f t="shared" si="40"/>
        <v>153</v>
      </c>
      <c r="AD268" s="4">
        <f t="shared" si="41"/>
        <v>52</v>
      </c>
      <c r="AE268" s="4">
        <f t="shared" si="42"/>
        <v>205</v>
      </c>
      <c r="AF268" s="4">
        <f t="shared" si="43"/>
        <v>0</v>
      </c>
      <c r="AG268" s="4">
        <f t="shared" si="44"/>
        <v>205</v>
      </c>
      <c r="AI268" s="4">
        <f t="shared" si="45"/>
        <v>157</v>
      </c>
      <c r="AJ268" s="4">
        <f t="shared" si="46"/>
        <v>45</v>
      </c>
      <c r="AK268" s="4">
        <f t="shared" si="47"/>
        <v>202</v>
      </c>
      <c r="AL268" s="4">
        <f t="shared" si="48"/>
        <v>0</v>
      </c>
      <c r="AM268" s="4">
        <f t="shared" si="49"/>
        <v>202</v>
      </c>
    </row>
    <row r="269" spans="2:39" x14ac:dyDescent="0.35">
      <c r="B269" s="2" t="s">
        <v>265</v>
      </c>
      <c r="H269">
        <v>79</v>
      </c>
      <c r="T269">
        <v>82</v>
      </c>
      <c r="AA269">
        <v>161</v>
      </c>
      <c r="AC269" s="4">
        <f t="shared" si="40"/>
        <v>0</v>
      </c>
      <c r="AD269" s="4">
        <f t="shared" si="41"/>
        <v>0</v>
      </c>
      <c r="AE269" s="4">
        <f t="shared" si="42"/>
        <v>0</v>
      </c>
      <c r="AF269" s="4">
        <f t="shared" si="43"/>
        <v>79</v>
      </c>
      <c r="AG269" s="4">
        <f t="shared" si="44"/>
        <v>79</v>
      </c>
      <c r="AI269" s="4">
        <f t="shared" si="45"/>
        <v>0</v>
      </c>
      <c r="AJ269" s="4">
        <f t="shared" si="46"/>
        <v>0</v>
      </c>
      <c r="AK269" s="4">
        <f t="shared" si="47"/>
        <v>0</v>
      </c>
      <c r="AL269" s="4">
        <f t="shared" si="48"/>
        <v>82</v>
      </c>
      <c r="AM269" s="4">
        <f t="shared" si="49"/>
        <v>82</v>
      </c>
    </row>
    <row r="270" spans="2:39" x14ac:dyDescent="0.35">
      <c r="B270" s="2" t="s">
        <v>266</v>
      </c>
      <c r="C270">
        <v>360</v>
      </c>
      <c r="L270">
        <v>113</v>
      </c>
      <c r="O270">
        <v>337</v>
      </c>
      <c r="X270">
        <v>117</v>
      </c>
      <c r="AA270">
        <v>927</v>
      </c>
      <c r="AC270" s="4">
        <f t="shared" si="40"/>
        <v>360</v>
      </c>
      <c r="AD270" s="4">
        <f t="shared" si="41"/>
        <v>113</v>
      </c>
      <c r="AE270" s="4">
        <f t="shared" si="42"/>
        <v>473</v>
      </c>
      <c r="AF270" s="4">
        <f t="shared" si="43"/>
        <v>0</v>
      </c>
      <c r="AG270" s="4">
        <f t="shared" si="44"/>
        <v>473</v>
      </c>
      <c r="AI270" s="4">
        <f t="shared" si="45"/>
        <v>337</v>
      </c>
      <c r="AJ270" s="4">
        <f t="shared" si="46"/>
        <v>117</v>
      </c>
      <c r="AK270" s="4">
        <f t="shared" si="47"/>
        <v>454</v>
      </c>
      <c r="AL270" s="4">
        <f t="shared" si="48"/>
        <v>0</v>
      </c>
      <c r="AM270" s="4">
        <f t="shared" si="49"/>
        <v>454</v>
      </c>
    </row>
    <row r="271" spans="2:39" x14ac:dyDescent="0.35">
      <c r="B271" s="2" t="s">
        <v>267</v>
      </c>
      <c r="H271">
        <v>202</v>
      </c>
      <c r="T271">
        <v>217</v>
      </c>
      <c r="AA271">
        <v>419</v>
      </c>
      <c r="AC271" s="4">
        <f t="shared" si="40"/>
        <v>0</v>
      </c>
      <c r="AD271" s="4">
        <f t="shared" si="41"/>
        <v>0</v>
      </c>
      <c r="AE271" s="4">
        <f t="shared" si="42"/>
        <v>0</v>
      </c>
      <c r="AF271" s="4">
        <f t="shared" si="43"/>
        <v>202</v>
      </c>
      <c r="AG271" s="4">
        <f t="shared" si="44"/>
        <v>202</v>
      </c>
      <c r="AI271" s="4">
        <f t="shared" si="45"/>
        <v>0</v>
      </c>
      <c r="AJ271" s="4">
        <f t="shared" si="46"/>
        <v>0</v>
      </c>
      <c r="AK271" s="4">
        <f t="shared" si="47"/>
        <v>0</v>
      </c>
      <c r="AL271" s="4">
        <f t="shared" si="48"/>
        <v>217</v>
      </c>
      <c r="AM271" s="4">
        <f t="shared" si="49"/>
        <v>217</v>
      </c>
    </row>
    <row r="272" spans="2:39" x14ac:dyDescent="0.35">
      <c r="B272" s="2" t="s">
        <v>268</v>
      </c>
      <c r="C272">
        <v>77</v>
      </c>
      <c r="L272">
        <v>18</v>
      </c>
      <c r="O272">
        <v>65</v>
      </c>
      <c r="X272">
        <v>22</v>
      </c>
      <c r="AA272">
        <v>182</v>
      </c>
      <c r="AC272" s="4">
        <f t="shared" si="40"/>
        <v>77</v>
      </c>
      <c r="AD272" s="4">
        <f t="shared" si="41"/>
        <v>18</v>
      </c>
      <c r="AE272" s="4">
        <f t="shared" si="42"/>
        <v>95</v>
      </c>
      <c r="AF272" s="4">
        <f t="shared" si="43"/>
        <v>0</v>
      </c>
      <c r="AG272" s="4">
        <f t="shared" si="44"/>
        <v>95</v>
      </c>
      <c r="AI272" s="4">
        <f t="shared" si="45"/>
        <v>65</v>
      </c>
      <c r="AJ272" s="4">
        <f t="shared" si="46"/>
        <v>22</v>
      </c>
      <c r="AK272" s="4">
        <f t="shared" si="47"/>
        <v>87</v>
      </c>
      <c r="AL272" s="4">
        <f t="shared" si="48"/>
        <v>0</v>
      </c>
      <c r="AM272" s="4">
        <f t="shared" si="49"/>
        <v>87</v>
      </c>
    </row>
    <row r="273" spans="2:39" x14ac:dyDescent="0.35">
      <c r="B273" s="2" t="s">
        <v>269</v>
      </c>
      <c r="H273">
        <v>49</v>
      </c>
      <c r="T273">
        <v>48</v>
      </c>
      <c r="AA273">
        <v>97</v>
      </c>
      <c r="AC273" s="4">
        <f t="shared" si="40"/>
        <v>0</v>
      </c>
      <c r="AD273" s="4">
        <f t="shared" si="41"/>
        <v>0</v>
      </c>
      <c r="AE273" s="4">
        <f t="shared" si="42"/>
        <v>0</v>
      </c>
      <c r="AF273" s="4">
        <f t="shared" si="43"/>
        <v>49</v>
      </c>
      <c r="AG273" s="4">
        <f t="shared" si="44"/>
        <v>49</v>
      </c>
      <c r="AI273" s="4">
        <f t="shared" si="45"/>
        <v>0</v>
      </c>
      <c r="AJ273" s="4">
        <f t="shared" si="46"/>
        <v>0</v>
      </c>
      <c r="AK273" s="4">
        <f t="shared" si="47"/>
        <v>0</v>
      </c>
      <c r="AL273" s="4">
        <f t="shared" si="48"/>
        <v>48</v>
      </c>
      <c r="AM273" s="4">
        <f t="shared" si="49"/>
        <v>48</v>
      </c>
    </row>
    <row r="274" spans="2:39" x14ac:dyDescent="0.35">
      <c r="B274" s="2" t="s">
        <v>270</v>
      </c>
      <c r="C274">
        <v>108</v>
      </c>
      <c r="H274">
        <v>49</v>
      </c>
      <c r="L274">
        <v>29</v>
      </c>
      <c r="O274">
        <v>91</v>
      </c>
      <c r="T274">
        <v>51</v>
      </c>
      <c r="X274">
        <v>30</v>
      </c>
      <c r="AA274">
        <v>358</v>
      </c>
      <c r="AC274" s="4">
        <f t="shared" si="40"/>
        <v>108</v>
      </c>
      <c r="AD274" s="4">
        <f t="shared" si="41"/>
        <v>29</v>
      </c>
      <c r="AE274" s="4">
        <f t="shared" si="42"/>
        <v>137</v>
      </c>
      <c r="AF274" s="4">
        <f t="shared" si="43"/>
        <v>49</v>
      </c>
      <c r="AG274" s="4">
        <f t="shared" si="44"/>
        <v>186</v>
      </c>
      <c r="AI274" s="4">
        <f t="shared" si="45"/>
        <v>91</v>
      </c>
      <c r="AJ274" s="4">
        <f t="shared" si="46"/>
        <v>30</v>
      </c>
      <c r="AK274" s="4">
        <f t="shared" si="47"/>
        <v>121</v>
      </c>
      <c r="AL274" s="4">
        <f t="shared" si="48"/>
        <v>51</v>
      </c>
      <c r="AM274" s="4">
        <f t="shared" si="49"/>
        <v>172</v>
      </c>
    </row>
    <row r="275" spans="2:39" x14ac:dyDescent="0.35">
      <c r="B275" s="2" t="s">
        <v>271</v>
      </c>
      <c r="C275">
        <v>46</v>
      </c>
      <c r="L275">
        <v>13</v>
      </c>
      <c r="O275">
        <v>42</v>
      </c>
      <c r="X275">
        <v>7</v>
      </c>
      <c r="AA275">
        <v>108</v>
      </c>
      <c r="AC275" s="4">
        <f t="shared" si="40"/>
        <v>46</v>
      </c>
      <c r="AD275" s="4">
        <f t="shared" si="41"/>
        <v>13</v>
      </c>
      <c r="AE275" s="4">
        <f t="shared" si="42"/>
        <v>59</v>
      </c>
      <c r="AF275" s="4">
        <f t="shared" si="43"/>
        <v>0</v>
      </c>
      <c r="AG275" s="4">
        <f t="shared" si="44"/>
        <v>59</v>
      </c>
      <c r="AI275" s="4">
        <f t="shared" si="45"/>
        <v>42</v>
      </c>
      <c r="AJ275" s="4">
        <f t="shared" si="46"/>
        <v>7</v>
      </c>
      <c r="AK275" s="4">
        <f t="shared" si="47"/>
        <v>49</v>
      </c>
      <c r="AL275" s="4">
        <f t="shared" si="48"/>
        <v>0</v>
      </c>
      <c r="AM275" s="4">
        <f t="shared" si="49"/>
        <v>49</v>
      </c>
    </row>
    <row r="276" spans="2:39" x14ac:dyDescent="0.35">
      <c r="B276" s="2" t="s">
        <v>272</v>
      </c>
      <c r="H276">
        <v>42</v>
      </c>
      <c r="T276">
        <v>36</v>
      </c>
      <c r="AA276">
        <v>78</v>
      </c>
      <c r="AC276" s="4">
        <f t="shared" si="40"/>
        <v>0</v>
      </c>
      <c r="AD276" s="4">
        <f t="shared" si="41"/>
        <v>0</v>
      </c>
      <c r="AE276" s="4">
        <f t="shared" si="42"/>
        <v>0</v>
      </c>
      <c r="AF276" s="4">
        <f t="shared" si="43"/>
        <v>42</v>
      </c>
      <c r="AG276" s="4">
        <f t="shared" si="44"/>
        <v>42</v>
      </c>
      <c r="AI276" s="4">
        <f t="shared" si="45"/>
        <v>0</v>
      </c>
      <c r="AJ276" s="4">
        <f t="shared" si="46"/>
        <v>0</v>
      </c>
      <c r="AK276" s="4">
        <f t="shared" si="47"/>
        <v>0</v>
      </c>
      <c r="AL276" s="4">
        <f t="shared" si="48"/>
        <v>36</v>
      </c>
      <c r="AM276" s="4">
        <f t="shared" si="49"/>
        <v>36</v>
      </c>
    </row>
    <row r="277" spans="2:39" x14ac:dyDescent="0.35">
      <c r="B277" s="2" t="s">
        <v>273</v>
      </c>
      <c r="C277">
        <v>11</v>
      </c>
      <c r="O277">
        <v>8</v>
      </c>
      <c r="AA277">
        <v>19</v>
      </c>
      <c r="AC277" s="4">
        <f t="shared" si="40"/>
        <v>11</v>
      </c>
      <c r="AD277" s="4">
        <f t="shared" si="41"/>
        <v>0</v>
      </c>
      <c r="AE277" s="4">
        <f t="shared" si="42"/>
        <v>11</v>
      </c>
      <c r="AF277" s="4">
        <f t="shared" si="43"/>
        <v>0</v>
      </c>
      <c r="AG277" s="4">
        <f t="shared" si="44"/>
        <v>11</v>
      </c>
      <c r="AI277" s="4">
        <f t="shared" si="45"/>
        <v>8</v>
      </c>
      <c r="AJ277" s="4">
        <f t="shared" si="46"/>
        <v>0</v>
      </c>
      <c r="AK277" s="4">
        <f t="shared" si="47"/>
        <v>8</v>
      </c>
      <c r="AL277" s="4">
        <f t="shared" si="48"/>
        <v>0</v>
      </c>
      <c r="AM277" s="4">
        <f t="shared" si="49"/>
        <v>8</v>
      </c>
    </row>
    <row r="278" spans="2:39" x14ac:dyDescent="0.35">
      <c r="B278" s="2" t="s">
        <v>274</v>
      </c>
      <c r="C278">
        <v>163</v>
      </c>
      <c r="L278">
        <v>35</v>
      </c>
      <c r="O278">
        <v>151</v>
      </c>
      <c r="X278">
        <v>44</v>
      </c>
      <c r="AA278">
        <v>393</v>
      </c>
      <c r="AC278" s="4">
        <f t="shared" si="40"/>
        <v>163</v>
      </c>
      <c r="AD278" s="4">
        <f t="shared" si="41"/>
        <v>35</v>
      </c>
      <c r="AE278" s="4">
        <f t="shared" si="42"/>
        <v>198</v>
      </c>
      <c r="AF278" s="4">
        <f t="shared" si="43"/>
        <v>0</v>
      </c>
      <c r="AG278" s="4">
        <f t="shared" si="44"/>
        <v>198</v>
      </c>
      <c r="AI278" s="4">
        <f t="shared" si="45"/>
        <v>151</v>
      </c>
      <c r="AJ278" s="4">
        <f t="shared" si="46"/>
        <v>44</v>
      </c>
      <c r="AK278" s="4">
        <f t="shared" si="47"/>
        <v>195</v>
      </c>
      <c r="AL278" s="4">
        <f t="shared" si="48"/>
        <v>0</v>
      </c>
      <c r="AM278" s="4">
        <f t="shared" si="49"/>
        <v>195</v>
      </c>
    </row>
    <row r="279" spans="2:39" x14ac:dyDescent="0.35">
      <c r="B279" s="2" t="s">
        <v>275</v>
      </c>
      <c r="H279">
        <v>107</v>
      </c>
      <c r="T279">
        <v>102</v>
      </c>
      <c r="AA279">
        <v>209</v>
      </c>
      <c r="AC279" s="4">
        <f t="shared" si="40"/>
        <v>0</v>
      </c>
      <c r="AD279" s="4">
        <f t="shared" si="41"/>
        <v>0</v>
      </c>
      <c r="AE279" s="4">
        <f t="shared" si="42"/>
        <v>0</v>
      </c>
      <c r="AF279" s="4">
        <f t="shared" si="43"/>
        <v>107</v>
      </c>
      <c r="AG279" s="4">
        <f t="shared" si="44"/>
        <v>107</v>
      </c>
      <c r="AI279" s="4">
        <f t="shared" si="45"/>
        <v>0</v>
      </c>
      <c r="AJ279" s="4">
        <f t="shared" si="46"/>
        <v>0</v>
      </c>
      <c r="AK279" s="4">
        <f t="shared" si="47"/>
        <v>0</v>
      </c>
      <c r="AL279" s="4">
        <f t="shared" si="48"/>
        <v>102</v>
      </c>
      <c r="AM279" s="4">
        <f t="shared" si="49"/>
        <v>102</v>
      </c>
    </row>
    <row r="280" spans="2:39" x14ac:dyDescent="0.35">
      <c r="B280" s="2" t="s">
        <v>276</v>
      </c>
      <c r="C280">
        <v>292</v>
      </c>
      <c r="L280">
        <v>80</v>
      </c>
      <c r="O280">
        <v>298</v>
      </c>
      <c r="X280">
        <v>83</v>
      </c>
      <c r="AA280">
        <v>753</v>
      </c>
      <c r="AC280" s="4">
        <f t="shared" si="40"/>
        <v>292</v>
      </c>
      <c r="AD280" s="4">
        <f t="shared" si="41"/>
        <v>80</v>
      </c>
      <c r="AE280" s="4">
        <f t="shared" si="42"/>
        <v>372</v>
      </c>
      <c r="AF280" s="4">
        <f t="shared" si="43"/>
        <v>0</v>
      </c>
      <c r="AG280" s="4">
        <f t="shared" si="44"/>
        <v>372</v>
      </c>
      <c r="AI280" s="4">
        <f t="shared" si="45"/>
        <v>298</v>
      </c>
      <c r="AJ280" s="4">
        <f t="shared" si="46"/>
        <v>83</v>
      </c>
      <c r="AK280" s="4">
        <f t="shared" si="47"/>
        <v>381</v>
      </c>
      <c r="AL280" s="4">
        <f t="shared" si="48"/>
        <v>0</v>
      </c>
      <c r="AM280" s="4">
        <f t="shared" si="49"/>
        <v>381</v>
      </c>
    </row>
    <row r="281" spans="2:39" x14ac:dyDescent="0.35">
      <c r="B281" s="2" t="s">
        <v>277</v>
      </c>
      <c r="C281">
        <v>32</v>
      </c>
      <c r="H281">
        <v>15</v>
      </c>
      <c r="L281">
        <v>16</v>
      </c>
      <c r="O281">
        <v>28</v>
      </c>
      <c r="T281">
        <v>22</v>
      </c>
      <c r="X281">
        <v>12</v>
      </c>
      <c r="AA281">
        <v>125</v>
      </c>
      <c r="AC281" s="4">
        <f t="shared" si="40"/>
        <v>32</v>
      </c>
      <c r="AD281" s="4">
        <f t="shared" si="41"/>
        <v>16</v>
      </c>
      <c r="AE281" s="4">
        <f t="shared" si="42"/>
        <v>48</v>
      </c>
      <c r="AF281" s="4">
        <f t="shared" si="43"/>
        <v>15</v>
      </c>
      <c r="AG281" s="4">
        <f t="shared" si="44"/>
        <v>63</v>
      </c>
      <c r="AI281" s="4">
        <f t="shared" si="45"/>
        <v>28</v>
      </c>
      <c r="AJ281" s="4">
        <f t="shared" si="46"/>
        <v>12</v>
      </c>
      <c r="AK281" s="4">
        <f t="shared" si="47"/>
        <v>40</v>
      </c>
      <c r="AL281" s="4">
        <f t="shared" si="48"/>
        <v>22</v>
      </c>
      <c r="AM281" s="4">
        <f t="shared" si="49"/>
        <v>62</v>
      </c>
    </row>
    <row r="282" spans="2:39" x14ac:dyDescent="0.35">
      <c r="B282" s="2" t="s">
        <v>278</v>
      </c>
      <c r="C282">
        <v>263</v>
      </c>
      <c r="L282">
        <v>79</v>
      </c>
      <c r="O282">
        <v>232</v>
      </c>
      <c r="X282">
        <v>76</v>
      </c>
      <c r="AA282">
        <v>650</v>
      </c>
      <c r="AC282" s="4">
        <f t="shared" si="40"/>
        <v>263</v>
      </c>
      <c r="AD282" s="4">
        <f t="shared" si="41"/>
        <v>79</v>
      </c>
      <c r="AE282" s="4">
        <f t="shared" si="42"/>
        <v>342</v>
      </c>
      <c r="AF282" s="4">
        <f t="shared" si="43"/>
        <v>0</v>
      </c>
      <c r="AG282" s="4">
        <f t="shared" si="44"/>
        <v>342</v>
      </c>
      <c r="AI282" s="4">
        <f t="shared" si="45"/>
        <v>232</v>
      </c>
      <c r="AJ282" s="4">
        <f t="shared" si="46"/>
        <v>76</v>
      </c>
      <c r="AK282" s="4">
        <f t="shared" si="47"/>
        <v>308</v>
      </c>
      <c r="AL282" s="4">
        <f t="shared" si="48"/>
        <v>0</v>
      </c>
      <c r="AM282" s="4">
        <f t="shared" si="49"/>
        <v>308</v>
      </c>
    </row>
    <row r="283" spans="2:39" x14ac:dyDescent="0.35">
      <c r="B283" s="2" t="s">
        <v>279</v>
      </c>
      <c r="H283">
        <v>161</v>
      </c>
      <c r="T283">
        <v>149</v>
      </c>
      <c r="AA283">
        <v>310</v>
      </c>
      <c r="AC283" s="4">
        <f t="shared" si="40"/>
        <v>0</v>
      </c>
      <c r="AD283" s="4">
        <f t="shared" si="41"/>
        <v>0</v>
      </c>
      <c r="AE283" s="4">
        <f t="shared" si="42"/>
        <v>0</v>
      </c>
      <c r="AF283" s="4">
        <f t="shared" si="43"/>
        <v>161</v>
      </c>
      <c r="AG283" s="4">
        <f t="shared" si="44"/>
        <v>161</v>
      </c>
      <c r="AI283" s="4">
        <f t="shared" si="45"/>
        <v>0</v>
      </c>
      <c r="AJ283" s="4">
        <f t="shared" si="46"/>
        <v>0</v>
      </c>
      <c r="AK283" s="4">
        <f t="shared" si="47"/>
        <v>0</v>
      </c>
      <c r="AL283" s="4">
        <f t="shared" si="48"/>
        <v>149</v>
      </c>
      <c r="AM283" s="4">
        <f t="shared" si="49"/>
        <v>149</v>
      </c>
    </row>
    <row r="284" spans="2:39" x14ac:dyDescent="0.35">
      <c r="B284" s="2" t="s">
        <v>280</v>
      </c>
      <c r="C284">
        <v>77</v>
      </c>
      <c r="L284">
        <v>14</v>
      </c>
      <c r="O284">
        <v>77</v>
      </c>
      <c r="X284">
        <v>0</v>
      </c>
      <c r="AA284">
        <v>168</v>
      </c>
      <c r="AC284" s="4">
        <f t="shared" si="40"/>
        <v>77</v>
      </c>
      <c r="AD284" s="4">
        <f t="shared" si="41"/>
        <v>14</v>
      </c>
      <c r="AE284" s="4">
        <f t="shared" si="42"/>
        <v>91</v>
      </c>
      <c r="AF284" s="4">
        <f t="shared" si="43"/>
        <v>0</v>
      </c>
      <c r="AG284" s="4">
        <f t="shared" si="44"/>
        <v>91</v>
      </c>
      <c r="AI284" s="4">
        <f t="shared" si="45"/>
        <v>77</v>
      </c>
      <c r="AJ284" s="4">
        <f t="shared" si="46"/>
        <v>0</v>
      </c>
      <c r="AK284" s="4">
        <f t="shared" si="47"/>
        <v>77</v>
      </c>
      <c r="AL284" s="4">
        <f t="shared" si="48"/>
        <v>0</v>
      </c>
      <c r="AM284" s="4">
        <f t="shared" si="49"/>
        <v>77</v>
      </c>
    </row>
    <row r="285" spans="2:39" x14ac:dyDescent="0.35">
      <c r="B285" s="2" t="s">
        <v>281</v>
      </c>
      <c r="C285">
        <v>220</v>
      </c>
      <c r="H285">
        <v>126</v>
      </c>
      <c r="L285">
        <v>66</v>
      </c>
      <c r="O285">
        <v>227</v>
      </c>
      <c r="T285">
        <v>120</v>
      </c>
      <c r="X285">
        <v>81</v>
      </c>
      <c r="AA285">
        <v>840</v>
      </c>
      <c r="AC285" s="4">
        <f t="shared" si="40"/>
        <v>220</v>
      </c>
      <c r="AD285" s="4">
        <f t="shared" si="41"/>
        <v>66</v>
      </c>
      <c r="AE285" s="4">
        <f t="shared" si="42"/>
        <v>286</v>
      </c>
      <c r="AF285" s="4">
        <f t="shared" si="43"/>
        <v>126</v>
      </c>
      <c r="AG285" s="4">
        <f t="shared" si="44"/>
        <v>412</v>
      </c>
      <c r="AI285" s="4">
        <f t="shared" si="45"/>
        <v>227</v>
      </c>
      <c r="AJ285" s="4">
        <f t="shared" si="46"/>
        <v>81</v>
      </c>
      <c r="AK285" s="4">
        <f t="shared" si="47"/>
        <v>308</v>
      </c>
      <c r="AL285" s="4">
        <f t="shared" si="48"/>
        <v>120</v>
      </c>
      <c r="AM285" s="4">
        <f t="shared" si="49"/>
        <v>428</v>
      </c>
    </row>
    <row r="286" spans="2:39" x14ac:dyDescent="0.35">
      <c r="B286" s="2" t="s">
        <v>282</v>
      </c>
      <c r="C286">
        <v>248</v>
      </c>
      <c r="L286">
        <v>71</v>
      </c>
      <c r="O286">
        <v>239</v>
      </c>
      <c r="X286">
        <v>79</v>
      </c>
      <c r="AA286">
        <v>637</v>
      </c>
      <c r="AC286" s="4">
        <f t="shared" si="40"/>
        <v>248</v>
      </c>
      <c r="AD286" s="4">
        <f t="shared" si="41"/>
        <v>71</v>
      </c>
      <c r="AE286" s="4">
        <f t="shared" si="42"/>
        <v>319</v>
      </c>
      <c r="AF286" s="4">
        <f t="shared" si="43"/>
        <v>0</v>
      </c>
      <c r="AG286" s="4">
        <f t="shared" si="44"/>
        <v>319</v>
      </c>
      <c r="AI286" s="4">
        <f t="shared" si="45"/>
        <v>239</v>
      </c>
      <c r="AJ286" s="4">
        <f t="shared" si="46"/>
        <v>79</v>
      </c>
      <c r="AK286" s="4">
        <f t="shared" si="47"/>
        <v>318</v>
      </c>
      <c r="AL286" s="4">
        <f t="shared" si="48"/>
        <v>0</v>
      </c>
      <c r="AM286" s="4">
        <f t="shared" si="49"/>
        <v>318</v>
      </c>
    </row>
    <row r="287" spans="2:39" x14ac:dyDescent="0.35">
      <c r="B287" s="2" t="s">
        <v>283</v>
      </c>
      <c r="H287">
        <v>191</v>
      </c>
      <c r="T287">
        <v>178</v>
      </c>
      <c r="AA287">
        <v>369</v>
      </c>
      <c r="AC287" s="4">
        <f t="shared" si="40"/>
        <v>0</v>
      </c>
      <c r="AD287" s="4">
        <f t="shared" si="41"/>
        <v>0</v>
      </c>
      <c r="AE287" s="4">
        <f t="shared" si="42"/>
        <v>0</v>
      </c>
      <c r="AF287" s="4">
        <f t="shared" si="43"/>
        <v>191</v>
      </c>
      <c r="AG287" s="4">
        <f t="shared" si="44"/>
        <v>191</v>
      </c>
      <c r="AI287" s="4">
        <f t="shared" si="45"/>
        <v>0</v>
      </c>
      <c r="AJ287" s="4">
        <f t="shared" si="46"/>
        <v>0</v>
      </c>
      <c r="AK287" s="4">
        <f t="shared" si="47"/>
        <v>0</v>
      </c>
      <c r="AL287" s="4">
        <f t="shared" si="48"/>
        <v>178</v>
      </c>
      <c r="AM287" s="4">
        <f t="shared" si="49"/>
        <v>178</v>
      </c>
    </row>
    <row r="288" spans="2:39" x14ac:dyDescent="0.35">
      <c r="B288" s="2" t="s">
        <v>284</v>
      </c>
      <c r="C288">
        <v>31</v>
      </c>
      <c r="L288">
        <v>4</v>
      </c>
      <c r="O288">
        <v>26</v>
      </c>
      <c r="X288">
        <v>2</v>
      </c>
      <c r="AA288">
        <v>63</v>
      </c>
      <c r="AC288" s="4">
        <f t="shared" si="40"/>
        <v>31</v>
      </c>
      <c r="AD288" s="4">
        <f t="shared" si="41"/>
        <v>4</v>
      </c>
      <c r="AE288" s="4">
        <f t="shared" si="42"/>
        <v>35</v>
      </c>
      <c r="AF288" s="4">
        <f t="shared" si="43"/>
        <v>0</v>
      </c>
      <c r="AG288" s="4">
        <f t="shared" si="44"/>
        <v>35</v>
      </c>
      <c r="AI288" s="4">
        <f t="shared" si="45"/>
        <v>26</v>
      </c>
      <c r="AJ288" s="4">
        <f t="shared" si="46"/>
        <v>2</v>
      </c>
      <c r="AK288" s="4">
        <f t="shared" si="47"/>
        <v>28</v>
      </c>
      <c r="AL288" s="4">
        <f t="shared" si="48"/>
        <v>0</v>
      </c>
      <c r="AM288" s="4">
        <f t="shared" si="49"/>
        <v>28</v>
      </c>
    </row>
    <row r="289" spans="2:39" x14ac:dyDescent="0.35">
      <c r="B289" s="2" t="s">
        <v>285</v>
      </c>
      <c r="C289">
        <v>34</v>
      </c>
      <c r="L289">
        <v>16</v>
      </c>
      <c r="O289">
        <v>38</v>
      </c>
      <c r="X289">
        <v>8</v>
      </c>
      <c r="AA289">
        <v>96</v>
      </c>
      <c r="AC289" s="4">
        <f t="shared" si="40"/>
        <v>34</v>
      </c>
      <c r="AD289" s="4">
        <f t="shared" si="41"/>
        <v>16</v>
      </c>
      <c r="AE289" s="4">
        <f t="shared" si="42"/>
        <v>50</v>
      </c>
      <c r="AF289" s="4">
        <f t="shared" si="43"/>
        <v>0</v>
      </c>
      <c r="AG289" s="4">
        <f t="shared" si="44"/>
        <v>50</v>
      </c>
      <c r="AI289" s="4">
        <f t="shared" si="45"/>
        <v>38</v>
      </c>
      <c r="AJ289" s="4">
        <f t="shared" si="46"/>
        <v>8</v>
      </c>
      <c r="AK289" s="4">
        <f t="shared" si="47"/>
        <v>46</v>
      </c>
      <c r="AL289" s="4">
        <f t="shared" si="48"/>
        <v>0</v>
      </c>
      <c r="AM289" s="4">
        <f t="shared" si="49"/>
        <v>46</v>
      </c>
    </row>
    <row r="290" spans="2:39" x14ac:dyDescent="0.35">
      <c r="B290" s="2" t="s">
        <v>286</v>
      </c>
      <c r="C290">
        <v>67</v>
      </c>
      <c r="L290">
        <v>30</v>
      </c>
      <c r="O290">
        <v>72</v>
      </c>
      <c r="X290">
        <v>29</v>
      </c>
      <c r="AA290">
        <v>198</v>
      </c>
      <c r="AC290" s="4">
        <f t="shared" si="40"/>
        <v>67</v>
      </c>
      <c r="AD290" s="4">
        <f t="shared" si="41"/>
        <v>30</v>
      </c>
      <c r="AE290" s="4">
        <f t="shared" si="42"/>
        <v>97</v>
      </c>
      <c r="AF290" s="4">
        <f t="shared" si="43"/>
        <v>0</v>
      </c>
      <c r="AG290" s="4">
        <f t="shared" si="44"/>
        <v>97</v>
      </c>
      <c r="AI290" s="4">
        <f t="shared" si="45"/>
        <v>72</v>
      </c>
      <c r="AJ290" s="4">
        <f t="shared" si="46"/>
        <v>29</v>
      </c>
      <c r="AK290" s="4">
        <f t="shared" si="47"/>
        <v>101</v>
      </c>
      <c r="AL290" s="4">
        <f t="shared" si="48"/>
        <v>0</v>
      </c>
      <c r="AM290" s="4">
        <f t="shared" si="49"/>
        <v>101</v>
      </c>
    </row>
    <row r="291" spans="2:39" x14ac:dyDescent="0.35">
      <c r="B291" s="2" t="s">
        <v>287</v>
      </c>
      <c r="H291">
        <v>55</v>
      </c>
      <c r="T291">
        <v>45</v>
      </c>
      <c r="AA291">
        <v>100</v>
      </c>
      <c r="AC291" s="4">
        <f t="shared" si="40"/>
        <v>0</v>
      </c>
      <c r="AD291" s="4">
        <f t="shared" si="41"/>
        <v>0</v>
      </c>
      <c r="AE291" s="4">
        <f t="shared" si="42"/>
        <v>0</v>
      </c>
      <c r="AF291" s="4">
        <f t="shared" si="43"/>
        <v>55</v>
      </c>
      <c r="AG291" s="4">
        <f t="shared" si="44"/>
        <v>55</v>
      </c>
      <c r="AI291" s="4">
        <f t="shared" si="45"/>
        <v>0</v>
      </c>
      <c r="AJ291" s="4">
        <f t="shared" si="46"/>
        <v>0</v>
      </c>
      <c r="AK291" s="4">
        <f t="shared" si="47"/>
        <v>0</v>
      </c>
      <c r="AL291" s="4">
        <f t="shared" si="48"/>
        <v>45</v>
      </c>
      <c r="AM291" s="4">
        <f t="shared" si="49"/>
        <v>45</v>
      </c>
    </row>
    <row r="292" spans="2:39" x14ac:dyDescent="0.35">
      <c r="B292" s="2" t="s">
        <v>288</v>
      </c>
      <c r="C292">
        <v>112</v>
      </c>
      <c r="H292">
        <v>60</v>
      </c>
      <c r="L292">
        <v>26</v>
      </c>
      <c r="O292">
        <v>111</v>
      </c>
      <c r="T292">
        <v>53</v>
      </c>
      <c r="X292">
        <v>18</v>
      </c>
      <c r="AA292">
        <v>380</v>
      </c>
      <c r="AC292" s="4">
        <f t="shared" si="40"/>
        <v>112</v>
      </c>
      <c r="AD292" s="4">
        <f t="shared" si="41"/>
        <v>26</v>
      </c>
      <c r="AE292" s="4">
        <f t="shared" si="42"/>
        <v>138</v>
      </c>
      <c r="AF292" s="4">
        <f t="shared" si="43"/>
        <v>60</v>
      </c>
      <c r="AG292" s="4">
        <f t="shared" si="44"/>
        <v>198</v>
      </c>
      <c r="AI292" s="4">
        <f t="shared" si="45"/>
        <v>111</v>
      </c>
      <c r="AJ292" s="4">
        <f t="shared" si="46"/>
        <v>18</v>
      </c>
      <c r="AK292" s="4">
        <f t="shared" si="47"/>
        <v>129</v>
      </c>
      <c r="AL292" s="4">
        <f t="shared" si="48"/>
        <v>53</v>
      </c>
      <c r="AM292" s="4">
        <f t="shared" si="49"/>
        <v>182</v>
      </c>
    </row>
    <row r="293" spans="2:39" x14ac:dyDescent="0.35">
      <c r="B293" s="2" t="s">
        <v>289</v>
      </c>
      <c r="C293">
        <v>32</v>
      </c>
      <c r="H293">
        <v>16</v>
      </c>
      <c r="L293">
        <v>9</v>
      </c>
      <c r="O293">
        <v>35</v>
      </c>
      <c r="T293">
        <v>19</v>
      </c>
      <c r="X293">
        <v>11</v>
      </c>
      <c r="AA293">
        <v>122</v>
      </c>
      <c r="AC293" s="4">
        <f t="shared" si="40"/>
        <v>32</v>
      </c>
      <c r="AD293" s="4">
        <f t="shared" si="41"/>
        <v>9</v>
      </c>
      <c r="AE293" s="4">
        <f t="shared" si="42"/>
        <v>41</v>
      </c>
      <c r="AF293" s="4">
        <f t="shared" si="43"/>
        <v>16</v>
      </c>
      <c r="AG293" s="4">
        <f t="shared" si="44"/>
        <v>57</v>
      </c>
      <c r="AI293" s="4">
        <f t="shared" si="45"/>
        <v>35</v>
      </c>
      <c r="AJ293" s="4">
        <f t="shared" si="46"/>
        <v>11</v>
      </c>
      <c r="AK293" s="4">
        <f t="shared" si="47"/>
        <v>46</v>
      </c>
      <c r="AL293" s="4">
        <f t="shared" si="48"/>
        <v>19</v>
      </c>
      <c r="AM293" s="4">
        <f t="shared" si="49"/>
        <v>65</v>
      </c>
    </row>
    <row r="294" spans="2:39" x14ac:dyDescent="0.35">
      <c r="B294" s="2" t="s">
        <v>290</v>
      </c>
      <c r="C294">
        <v>47</v>
      </c>
      <c r="H294">
        <v>26</v>
      </c>
      <c r="L294">
        <v>17</v>
      </c>
      <c r="O294">
        <v>50</v>
      </c>
      <c r="T294">
        <v>24</v>
      </c>
      <c r="X294">
        <v>17</v>
      </c>
      <c r="AA294">
        <v>181</v>
      </c>
      <c r="AC294" s="4">
        <f t="shared" si="40"/>
        <v>47</v>
      </c>
      <c r="AD294" s="4">
        <f t="shared" si="41"/>
        <v>17</v>
      </c>
      <c r="AE294" s="4">
        <f t="shared" si="42"/>
        <v>64</v>
      </c>
      <c r="AF294" s="4">
        <f t="shared" si="43"/>
        <v>26</v>
      </c>
      <c r="AG294" s="4">
        <f t="shared" si="44"/>
        <v>90</v>
      </c>
      <c r="AI294" s="4">
        <f t="shared" si="45"/>
        <v>50</v>
      </c>
      <c r="AJ294" s="4">
        <f t="shared" si="46"/>
        <v>17</v>
      </c>
      <c r="AK294" s="4">
        <f t="shared" si="47"/>
        <v>67</v>
      </c>
      <c r="AL294" s="4">
        <f t="shared" si="48"/>
        <v>24</v>
      </c>
      <c r="AM294" s="4">
        <f t="shared" si="49"/>
        <v>91</v>
      </c>
    </row>
    <row r="295" spans="2:39" x14ac:dyDescent="0.35">
      <c r="B295" s="2" t="s">
        <v>291</v>
      </c>
      <c r="C295">
        <v>182</v>
      </c>
      <c r="H295">
        <v>101</v>
      </c>
      <c r="L295">
        <v>64</v>
      </c>
      <c r="O295">
        <v>191</v>
      </c>
      <c r="T295">
        <v>87</v>
      </c>
      <c r="X295">
        <v>69</v>
      </c>
      <c r="AA295">
        <v>694</v>
      </c>
      <c r="AC295" s="4">
        <f t="shared" si="40"/>
        <v>182</v>
      </c>
      <c r="AD295" s="4">
        <f t="shared" si="41"/>
        <v>64</v>
      </c>
      <c r="AE295" s="4">
        <f t="shared" si="42"/>
        <v>246</v>
      </c>
      <c r="AF295" s="4">
        <f t="shared" si="43"/>
        <v>101</v>
      </c>
      <c r="AG295" s="4">
        <f t="shared" si="44"/>
        <v>347</v>
      </c>
      <c r="AI295" s="4">
        <f t="shared" si="45"/>
        <v>191</v>
      </c>
      <c r="AJ295" s="4">
        <f t="shared" si="46"/>
        <v>69</v>
      </c>
      <c r="AK295" s="4">
        <f t="shared" si="47"/>
        <v>260</v>
      </c>
      <c r="AL295" s="4">
        <f t="shared" si="48"/>
        <v>87</v>
      </c>
      <c r="AM295" s="4">
        <f t="shared" si="49"/>
        <v>347</v>
      </c>
    </row>
    <row r="296" spans="2:39" x14ac:dyDescent="0.35">
      <c r="B296" s="2" t="s">
        <v>292</v>
      </c>
      <c r="C296">
        <v>2334</v>
      </c>
      <c r="L296">
        <v>677</v>
      </c>
      <c r="O296">
        <v>2348</v>
      </c>
      <c r="X296">
        <v>658</v>
      </c>
      <c r="AA296">
        <v>6017</v>
      </c>
      <c r="AC296" s="4">
        <f t="shared" si="40"/>
        <v>2334</v>
      </c>
      <c r="AD296" s="4">
        <f t="shared" si="41"/>
        <v>677</v>
      </c>
      <c r="AE296" s="4">
        <f t="shared" si="42"/>
        <v>3011</v>
      </c>
      <c r="AF296" s="4">
        <f t="shared" si="43"/>
        <v>0</v>
      </c>
      <c r="AG296" s="4">
        <f t="shared" si="44"/>
        <v>3011</v>
      </c>
      <c r="AI296" s="4">
        <f t="shared" si="45"/>
        <v>2348</v>
      </c>
      <c r="AJ296" s="4">
        <f t="shared" si="46"/>
        <v>658</v>
      </c>
      <c r="AK296" s="4">
        <f t="shared" si="47"/>
        <v>3006</v>
      </c>
      <c r="AL296" s="4">
        <f t="shared" si="48"/>
        <v>0</v>
      </c>
      <c r="AM296" s="4">
        <f t="shared" si="49"/>
        <v>3006</v>
      </c>
    </row>
    <row r="297" spans="2:39" x14ac:dyDescent="0.35">
      <c r="B297" s="2" t="s">
        <v>293</v>
      </c>
      <c r="C297">
        <v>145</v>
      </c>
      <c r="L297">
        <v>20</v>
      </c>
      <c r="O297">
        <v>131</v>
      </c>
      <c r="X297">
        <v>25</v>
      </c>
      <c r="AA297">
        <v>321</v>
      </c>
      <c r="AC297" s="4">
        <f t="shared" si="40"/>
        <v>145</v>
      </c>
      <c r="AD297" s="4">
        <f t="shared" si="41"/>
        <v>20</v>
      </c>
      <c r="AE297" s="4">
        <f t="shared" si="42"/>
        <v>165</v>
      </c>
      <c r="AF297" s="4">
        <f t="shared" si="43"/>
        <v>0</v>
      </c>
      <c r="AG297" s="4">
        <f t="shared" si="44"/>
        <v>165</v>
      </c>
      <c r="AI297" s="4">
        <f t="shared" si="45"/>
        <v>131</v>
      </c>
      <c r="AJ297" s="4">
        <f t="shared" si="46"/>
        <v>25</v>
      </c>
      <c r="AK297" s="4">
        <f t="shared" si="47"/>
        <v>156</v>
      </c>
      <c r="AL297" s="4">
        <f t="shared" si="48"/>
        <v>0</v>
      </c>
      <c r="AM297" s="4">
        <f t="shared" si="49"/>
        <v>156</v>
      </c>
    </row>
    <row r="298" spans="2:39" x14ac:dyDescent="0.35">
      <c r="B298" s="2" t="s">
        <v>294</v>
      </c>
      <c r="C298">
        <v>14</v>
      </c>
      <c r="O298">
        <v>13</v>
      </c>
      <c r="AA298">
        <v>27</v>
      </c>
      <c r="AC298" s="4">
        <f t="shared" si="40"/>
        <v>14</v>
      </c>
      <c r="AD298" s="4">
        <f t="shared" si="41"/>
        <v>0</v>
      </c>
      <c r="AE298" s="4">
        <f t="shared" si="42"/>
        <v>14</v>
      </c>
      <c r="AF298" s="4">
        <f t="shared" si="43"/>
        <v>0</v>
      </c>
      <c r="AG298" s="4">
        <f t="shared" si="44"/>
        <v>14</v>
      </c>
      <c r="AI298" s="4">
        <f t="shared" si="45"/>
        <v>13</v>
      </c>
      <c r="AJ298" s="4">
        <f t="shared" si="46"/>
        <v>0</v>
      </c>
      <c r="AK298" s="4">
        <f t="shared" si="47"/>
        <v>13</v>
      </c>
      <c r="AL298" s="4">
        <f t="shared" si="48"/>
        <v>0</v>
      </c>
      <c r="AM298" s="4">
        <f t="shared" si="49"/>
        <v>13</v>
      </c>
    </row>
    <row r="299" spans="2:39" x14ac:dyDescent="0.35">
      <c r="B299" s="2" t="s">
        <v>296</v>
      </c>
      <c r="C299">
        <v>184</v>
      </c>
      <c r="L299">
        <v>41</v>
      </c>
      <c r="O299">
        <v>172</v>
      </c>
      <c r="X299">
        <v>56</v>
      </c>
      <c r="AA299">
        <v>453</v>
      </c>
      <c r="AC299" s="4">
        <f t="shared" si="40"/>
        <v>184</v>
      </c>
      <c r="AD299" s="4">
        <f t="shared" si="41"/>
        <v>41</v>
      </c>
      <c r="AE299" s="4">
        <f t="shared" si="42"/>
        <v>225</v>
      </c>
      <c r="AF299" s="4">
        <f t="shared" si="43"/>
        <v>0</v>
      </c>
      <c r="AG299" s="4">
        <f t="shared" si="44"/>
        <v>225</v>
      </c>
      <c r="AI299" s="4">
        <f t="shared" si="45"/>
        <v>172</v>
      </c>
      <c r="AJ299" s="4">
        <f t="shared" si="46"/>
        <v>56</v>
      </c>
      <c r="AK299" s="4">
        <f t="shared" si="47"/>
        <v>228</v>
      </c>
      <c r="AL299" s="4">
        <f t="shared" si="48"/>
        <v>0</v>
      </c>
      <c r="AM299" s="4">
        <f t="shared" si="49"/>
        <v>228</v>
      </c>
    </row>
    <row r="300" spans="2:39" x14ac:dyDescent="0.35">
      <c r="B300" s="2" t="s">
        <v>297</v>
      </c>
      <c r="H300">
        <v>115</v>
      </c>
      <c r="T300">
        <v>112</v>
      </c>
      <c r="AA300">
        <v>227</v>
      </c>
      <c r="AC300" s="4">
        <f t="shared" si="40"/>
        <v>0</v>
      </c>
      <c r="AD300" s="4">
        <f t="shared" si="41"/>
        <v>0</v>
      </c>
      <c r="AE300" s="4">
        <f t="shared" si="42"/>
        <v>0</v>
      </c>
      <c r="AF300" s="4">
        <f t="shared" si="43"/>
        <v>115</v>
      </c>
      <c r="AG300" s="4">
        <f t="shared" si="44"/>
        <v>115</v>
      </c>
      <c r="AI300" s="4">
        <f t="shared" si="45"/>
        <v>0</v>
      </c>
      <c r="AJ300" s="4">
        <f t="shared" si="46"/>
        <v>0</v>
      </c>
      <c r="AK300" s="4">
        <f t="shared" si="47"/>
        <v>0</v>
      </c>
      <c r="AL300" s="4">
        <f t="shared" si="48"/>
        <v>112</v>
      </c>
      <c r="AM300" s="4">
        <f t="shared" si="49"/>
        <v>112</v>
      </c>
    </row>
    <row r="301" spans="2:39" x14ac:dyDescent="0.35">
      <c r="B301" s="2" t="s">
        <v>298</v>
      </c>
      <c r="C301">
        <v>339</v>
      </c>
      <c r="L301">
        <v>129</v>
      </c>
      <c r="O301">
        <v>318</v>
      </c>
      <c r="X301">
        <v>115</v>
      </c>
      <c r="AA301">
        <v>901</v>
      </c>
      <c r="AC301" s="4">
        <f t="shared" si="40"/>
        <v>339</v>
      </c>
      <c r="AD301" s="4">
        <f t="shared" si="41"/>
        <v>129</v>
      </c>
      <c r="AE301" s="4">
        <f t="shared" si="42"/>
        <v>468</v>
      </c>
      <c r="AF301" s="4">
        <f t="shared" si="43"/>
        <v>0</v>
      </c>
      <c r="AG301" s="4">
        <f t="shared" si="44"/>
        <v>468</v>
      </c>
      <c r="AI301" s="4">
        <f t="shared" si="45"/>
        <v>318</v>
      </c>
      <c r="AJ301" s="4">
        <f t="shared" si="46"/>
        <v>115</v>
      </c>
      <c r="AK301" s="4">
        <f t="shared" si="47"/>
        <v>433</v>
      </c>
      <c r="AL301" s="4">
        <f t="shared" si="48"/>
        <v>0</v>
      </c>
      <c r="AM301" s="4">
        <f t="shared" si="49"/>
        <v>433</v>
      </c>
    </row>
    <row r="302" spans="2:39" x14ac:dyDescent="0.35">
      <c r="B302" s="2" t="s">
        <v>299</v>
      </c>
      <c r="H302">
        <v>235</v>
      </c>
      <c r="T302">
        <v>252</v>
      </c>
      <c r="AA302">
        <v>487</v>
      </c>
      <c r="AC302" s="4">
        <f t="shared" si="40"/>
        <v>0</v>
      </c>
      <c r="AD302" s="4">
        <f t="shared" si="41"/>
        <v>0</v>
      </c>
      <c r="AE302" s="4">
        <f t="shared" si="42"/>
        <v>0</v>
      </c>
      <c r="AF302" s="4">
        <f t="shared" si="43"/>
        <v>235</v>
      </c>
      <c r="AG302" s="4">
        <f t="shared" si="44"/>
        <v>235</v>
      </c>
      <c r="AI302" s="4">
        <f t="shared" si="45"/>
        <v>0</v>
      </c>
      <c r="AJ302" s="4">
        <f t="shared" si="46"/>
        <v>0</v>
      </c>
      <c r="AK302" s="4">
        <f t="shared" si="47"/>
        <v>0</v>
      </c>
      <c r="AL302" s="4">
        <f t="shared" si="48"/>
        <v>252</v>
      </c>
      <c r="AM302" s="4">
        <f t="shared" si="49"/>
        <v>252</v>
      </c>
    </row>
    <row r="303" spans="2:39" x14ac:dyDescent="0.35">
      <c r="B303" s="2" t="s">
        <v>300</v>
      </c>
      <c r="C303">
        <v>30</v>
      </c>
      <c r="L303">
        <v>13</v>
      </c>
      <c r="O303">
        <v>30</v>
      </c>
      <c r="X303">
        <v>8</v>
      </c>
      <c r="AA303">
        <v>81</v>
      </c>
      <c r="AC303" s="4">
        <f t="shared" si="40"/>
        <v>30</v>
      </c>
      <c r="AD303" s="4">
        <f t="shared" si="41"/>
        <v>13</v>
      </c>
      <c r="AE303" s="4">
        <f t="shared" si="42"/>
        <v>43</v>
      </c>
      <c r="AF303" s="4">
        <f t="shared" si="43"/>
        <v>0</v>
      </c>
      <c r="AG303" s="4">
        <f t="shared" si="44"/>
        <v>43</v>
      </c>
      <c r="AI303" s="4">
        <f t="shared" si="45"/>
        <v>30</v>
      </c>
      <c r="AJ303" s="4">
        <f t="shared" si="46"/>
        <v>8</v>
      </c>
      <c r="AK303" s="4">
        <f t="shared" si="47"/>
        <v>38</v>
      </c>
      <c r="AL303" s="4">
        <f t="shared" si="48"/>
        <v>0</v>
      </c>
      <c r="AM303" s="4">
        <f t="shared" si="49"/>
        <v>38</v>
      </c>
    </row>
    <row r="304" spans="2:39" x14ac:dyDescent="0.35">
      <c r="B304" s="2" t="s">
        <v>301</v>
      </c>
      <c r="H304">
        <v>12</v>
      </c>
      <c r="T304">
        <v>21</v>
      </c>
      <c r="AA304">
        <v>33</v>
      </c>
      <c r="AC304" s="4">
        <f t="shared" si="40"/>
        <v>0</v>
      </c>
      <c r="AD304" s="4">
        <f t="shared" si="41"/>
        <v>0</v>
      </c>
      <c r="AE304" s="4">
        <f t="shared" si="42"/>
        <v>0</v>
      </c>
      <c r="AF304" s="4">
        <f t="shared" si="43"/>
        <v>12</v>
      </c>
      <c r="AG304" s="4">
        <f t="shared" si="44"/>
        <v>12</v>
      </c>
      <c r="AI304" s="4">
        <f t="shared" si="45"/>
        <v>0</v>
      </c>
      <c r="AJ304" s="4">
        <f t="shared" si="46"/>
        <v>0</v>
      </c>
      <c r="AK304" s="4">
        <f t="shared" si="47"/>
        <v>0</v>
      </c>
      <c r="AL304" s="4">
        <f t="shared" si="48"/>
        <v>21</v>
      </c>
      <c r="AM304" s="4">
        <f t="shared" si="49"/>
        <v>21</v>
      </c>
    </row>
    <row r="305" spans="2:39" x14ac:dyDescent="0.35">
      <c r="B305" s="2" t="s">
        <v>302</v>
      </c>
      <c r="C305">
        <v>13</v>
      </c>
      <c r="O305">
        <v>15</v>
      </c>
      <c r="AA305">
        <v>28</v>
      </c>
      <c r="AC305" s="4">
        <f t="shared" si="40"/>
        <v>13</v>
      </c>
      <c r="AD305" s="4">
        <f t="shared" si="41"/>
        <v>0</v>
      </c>
      <c r="AE305" s="4">
        <f t="shared" si="42"/>
        <v>13</v>
      </c>
      <c r="AF305" s="4">
        <f t="shared" si="43"/>
        <v>0</v>
      </c>
      <c r="AG305" s="4">
        <f t="shared" si="44"/>
        <v>13</v>
      </c>
      <c r="AI305" s="4">
        <f t="shared" si="45"/>
        <v>15</v>
      </c>
      <c r="AJ305" s="4">
        <f t="shared" si="46"/>
        <v>0</v>
      </c>
      <c r="AK305" s="4">
        <f t="shared" si="47"/>
        <v>15</v>
      </c>
      <c r="AL305" s="4">
        <f t="shared" si="48"/>
        <v>0</v>
      </c>
      <c r="AM305" s="4">
        <f t="shared" si="49"/>
        <v>15</v>
      </c>
    </row>
    <row r="306" spans="2:39" x14ac:dyDescent="0.35">
      <c r="B306" s="2" t="s">
        <v>303</v>
      </c>
      <c r="C306">
        <v>5</v>
      </c>
      <c r="O306">
        <v>5</v>
      </c>
      <c r="AA306">
        <v>10</v>
      </c>
      <c r="AC306" s="4">
        <f t="shared" si="40"/>
        <v>5</v>
      </c>
      <c r="AD306" s="4">
        <f t="shared" si="41"/>
        <v>0</v>
      </c>
      <c r="AE306" s="4">
        <f t="shared" si="42"/>
        <v>5</v>
      </c>
      <c r="AF306" s="4">
        <f t="shared" si="43"/>
        <v>0</v>
      </c>
      <c r="AG306" s="4">
        <f t="shared" si="44"/>
        <v>5</v>
      </c>
      <c r="AI306" s="4">
        <f t="shared" si="45"/>
        <v>5</v>
      </c>
      <c r="AJ306" s="4">
        <f t="shared" si="46"/>
        <v>0</v>
      </c>
      <c r="AK306" s="4">
        <f t="shared" si="47"/>
        <v>5</v>
      </c>
      <c r="AL306" s="4">
        <f t="shared" si="48"/>
        <v>0</v>
      </c>
      <c r="AM306" s="4">
        <f t="shared" si="49"/>
        <v>5</v>
      </c>
    </row>
    <row r="307" spans="2:39" x14ac:dyDescent="0.35">
      <c r="B307" s="2" t="s">
        <v>304</v>
      </c>
      <c r="C307">
        <v>34</v>
      </c>
      <c r="L307">
        <v>16</v>
      </c>
      <c r="O307">
        <v>35</v>
      </c>
      <c r="X307">
        <v>13</v>
      </c>
      <c r="AA307">
        <v>98</v>
      </c>
      <c r="AC307" s="4">
        <f t="shared" si="40"/>
        <v>34</v>
      </c>
      <c r="AD307" s="4">
        <f t="shared" si="41"/>
        <v>16</v>
      </c>
      <c r="AE307" s="4">
        <f t="shared" si="42"/>
        <v>50</v>
      </c>
      <c r="AF307" s="4">
        <f t="shared" si="43"/>
        <v>0</v>
      </c>
      <c r="AG307" s="4">
        <f t="shared" si="44"/>
        <v>50</v>
      </c>
      <c r="AI307" s="4">
        <f t="shared" si="45"/>
        <v>35</v>
      </c>
      <c r="AJ307" s="4">
        <f t="shared" si="46"/>
        <v>13</v>
      </c>
      <c r="AK307" s="4">
        <f t="shared" si="47"/>
        <v>48</v>
      </c>
      <c r="AL307" s="4">
        <f t="shared" si="48"/>
        <v>0</v>
      </c>
      <c r="AM307" s="4">
        <f t="shared" si="49"/>
        <v>48</v>
      </c>
    </row>
    <row r="308" spans="2:39" x14ac:dyDescent="0.35">
      <c r="B308" s="2" t="s">
        <v>305</v>
      </c>
      <c r="H308">
        <v>13</v>
      </c>
      <c r="T308">
        <v>19</v>
      </c>
      <c r="AA308">
        <v>32</v>
      </c>
      <c r="AC308" s="4">
        <f t="shared" si="40"/>
        <v>0</v>
      </c>
      <c r="AD308" s="4">
        <f t="shared" si="41"/>
        <v>0</v>
      </c>
      <c r="AE308" s="4">
        <f t="shared" si="42"/>
        <v>0</v>
      </c>
      <c r="AF308" s="4">
        <f t="shared" si="43"/>
        <v>13</v>
      </c>
      <c r="AG308" s="4">
        <f t="shared" si="44"/>
        <v>13</v>
      </c>
      <c r="AI308" s="4">
        <f t="shared" si="45"/>
        <v>0</v>
      </c>
      <c r="AJ308" s="4">
        <f t="shared" si="46"/>
        <v>0</v>
      </c>
      <c r="AK308" s="4">
        <f t="shared" si="47"/>
        <v>0</v>
      </c>
      <c r="AL308" s="4">
        <f t="shared" si="48"/>
        <v>19</v>
      </c>
      <c r="AM308" s="4">
        <f t="shared" si="49"/>
        <v>19</v>
      </c>
    </row>
    <row r="309" spans="2:39" x14ac:dyDescent="0.35">
      <c r="B309" s="2" t="s">
        <v>306</v>
      </c>
      <c r="C309">
        <v>93</v>
      </c>
      <c r="L309">
        <v>29</v>
      </c>
      <c r="O309">
        <v>90</v>
      </c>
      <c r="X309">
        <v>38</v>
      </c>
      <c r="AA309">
        <v>250</v>
      </c>
      <c r="AC309" s="4">
        <f t="shared" si="40"/>
        <v>93</v>
      </c>
      <c r="AD309" s="4">
        <f t="shared" si="41"/>
        <v>29</v>
      </c>
      <c r="AE309" s="4">
        <f t="shared" si="42"/>
        <v>122</v>
      </c>
      <c r="AF309" s="4">
        <f t="shared" si="43"/>
        <v>0</v>
      </c>
      <c r="AG309" s="4">
        <f t="shared" si="44"/>
        <v>122</v>
      </c>
      <c r="AI309" s="4">
        <f t="shared" si="45"/>
        <v>90</v>
      </c>
      <c r="AJ309" s="4">
        <f t="shared" si="46"/>
        <v>38</v>
      </c>
      <c r="AK309" s="4">
        <f t="shared" si="47"/>
        <v>128</v>
      </c>
      <c r="AL309" s="4">
        <f t="shared" si="48"/>
        <v>0</v>
      </c>
      <c r="AM309" s="4">
        <f t="shared" si="49"/>
        <v>128</v>
      </c>
    </row>
    <row r="310" spans="2:39" x14ac:dyDescent="0.35">
      <c r="B310" s="2" t="s">
        <v>307</v>
      </c>
      <c r="H310">
        <v>77</v>
      </c>
      <c r="T310">
        <v>75</v>
      </c>
      <c r="AA310">
        <v>152</v>
      </c>
      <c r="AC310" s="4">
        <f t="shared" si="40"/>
        <v>0</v>
      </c>
      <c r="AD310" s="4">
        <f t="shared" si="41"/>
        <v>0</v>
      </c>
      <c r="AE310" s="4">
        <f t="shared" si="42"/>
        <v>0</v>
      </c>
      <c r="AF310" s="4">
        <f t="shared" si="43"/>
        <v>77</v>
      </c>
      <c r="AG310" s="4">
        <f t="shared" si="44"/>
        <v>77</v>
      </c>
      <c r="AI310" s="4">
        <f t="shared" si="45"/>
        <v>0</v>
      </c>
      <c r="AJ310" s="4">
        <f t="shared" si="46"/>
        <v>0</v>
      </c>
      <c r="AK310" s="4">
        <f t="shared" si="47"/>
        <v>0</v>
      </c>
      <c r="AL310" s="4">
        <f t="shared" si="48"/>
        <v>75</v>
      </c>
      <c r="AM310" s="4">
        <f t="shared" si="49"/>
        <v>75</v>
      </c>
    </row>
    <row r="311" spans="2:39" x14ac:dyDescent="0.35">
      <c r="B311" s="2" t="s">
        <v>308</v>
      </c>
      <c r="C311">
        <v>225</v>
      </c>
      <c r="L311">
        <v>73</v>
      </c>
      <c r="O311">
        <v>207</v>
      </c>
      <c r="X311">
        <v>66</v>
      </c>
      <c r="AA311">
        <v>571</v>
      </c>
      <c r="AC311" s="4">
        <f t="shared" si="40"/>
        <v>225</v>
      </c>
      <c r="AD311" s="4">
        <f t="shared" si="41"/>
        <v>73</v>
      </c>
      <c r="AE311" s="4">
        <f t="shared" si="42"/>
        <v>298</v>
      </c>
      <c r="AF311" s="4">
        <f t="shared" si="43"/>
        <v>0</v>
      </c>
      <c r="AG311" s="4">
        <f t="shared" si="44"/>
        <v>298</v>
      </c>
      <c r="AI311" s="4">
        <f t="shared" si="45"/>
        <v>207</v>
      </c>
      <c r="AJ311" s="4">
        <f t="shared" si="46"/>
        <v>66</v>
      </c>
      <c r="AK311" s="4">
        <f t="shared" si="47"/>
        <v>273</v>
      </c>
      <c r="AL311" s="4">
        <f t="shared" si="48"/>
        <v>0</v>
      </c>
      <c r="AM311" s="4">
        <f t="shared" si="49"/>
        <v>273</v>
      </c>
    </row>
    <row r="312" spans="2:39" x14ac:dyDescent="0.35">
      <c r="B312" s="2" t="s">
        <v>309</v>
      </c>
      <c r="C312">
        <v>16</v>
      </c>
      <c r="O312">
        <v>12</v>
      </c>
      <c r="AA312">
        <v>28</v>
      </c>
      <c r="AC312" s="4">
        <f t="shared" si="40"/>
        <v>16</v>
      </c>
      <c r="AD312" s="4">
        <f t="shared" si="41"/>
        <v>0</v>
      </c>
      <c r="AE312" s="4">
        <f t="shared" si="42"/>
        <v>16</v>
      </c>
      <c r="AF312" s="4">
        <f t="shared" si="43"/>
        <v>0</v>
      </c>
      <c r="AG312" s="4">
        <f t="shared" si="44"/>
        <v>16</v>
      </c>
      <c r="AI312" s="4">
        <f t="shared" si="45"/>
        <v>12</v>
      </c>
      <c r="AJ312" s="4">
        <f t="shared" si="46"/>
        <v>0</v>
      </c>
      <c r="AK312" s="4">
        <f t="shared" si="47"/>
        <v>12</v>
      </c>
      <c r="AL312" s="4">
        <f t="shared" si="48"/>
        <v>0</v>
      </c>
      <c r="AM312" s="4">
        <f t="shared" si="49"/>
        <v>12</v>
      </c>
    </row>
    <row r="313" spans="2:39" x14ac:dyDescent="0.35">
      <c r="B313" s="2" t="s">
        <v>310</v>
      </c>
      <c r="C313">
        <v>5</v>
      </c>
      <c r="O313">
        <v>8</v>
      </c>
      <c r="AA313">
        <v>13</v>
      </c>
      <c r="AC313" s="4">
        <f t="shared" si="40"/>
        <v>5</v>
      </c>
      <c r="AD313" s="4">
        <f t="shared" si="41"/>
        <v>0</v>
      </c>
      <c r="AE313" s="4">
        <f t="shared" si="42"/>
        <v>5</v>
      </c>
      <c r="AF313" s="4">
        <f t="shared" si="43"/>
        <v>0</v>
      </c>
      <c r="AG313" s="4">
        <f t="shared" si="44"/>
        <v>5</v>
      </c>
      <c r="AI313" s="4">
        <f t="shared" si="45"/>
        <v>8</v>
      </c>
      <c r="AJ313" s="4">
        <f t="shared" si="46"/>
        <v>0</v>
      </c>
      <c r="AK313" s="4">
        <f t="shared" si="47"/>
        <v>8</v>
      </c>
      <c r="AL313" s="4">
        <f t="shared" si="48"/>
        <v>0</v>
      </c>
      <c r="AM313" s="4">
        <f t="shared" si="49"/>
        <v>8</v>
      </c>
    </row>
    <row r="314" spans="2:39" x14ac:dyDescent="0.35">
      <c r="B314" s="2" t="s">
        <v>311</v>
      </c>
      <c r="C314">
        <v>10</v>
      </c>
      <c r="O314">
        <v>10</v>
      </c>
      <c r="AA314">
        <v>20</v>
      </c>
      <c r="AC314" s="4">
        <f t="shared" si="40"/>
        <v>10</v>
      </c>
      <c r="AD314" s="4">
        <f t="shared" si="41"/>
        <v>0</v>
      </c>
      <c r="AE314" s="4">
        <f t="shared" si="42"/>
        <v>10</v>
      </c>
      <c r="AF314" s="4">
        <f t="shared" si="43"/>
        <v>0</v>
      </c>
      <c r="AG314" s="4">
        <f t="shared" si="44"/>
        <v>10</v>
      </c>
      <c r="AI314" s="4">
        <f t="shared" si="45"/>
        <v>10</v>
      </c>
      <c r="AJ314" s="4">
        <f t="shared" si="46"/>
        <v>0</v>
      </c>
      <c r="AK314" s="4">
        <f t="shared" si="47"/>
        <v>10</v>
      </c>
      <c r="AL314" s="4">
        <f t="shared" si="48"/>
        <v>0</v>
      </c>
      <c r="AM314" s="4">
        <f t="shared" si="49"/>
        <v>10</v>
      </c>
    </row>
    <row r="315" spans="2:39" x14ac:dyDescent="0.35">
      <c r="B315" s="2" t="s">
        <v>312</v>
      </c>
      <c r="H315">
        <v>169</v>
      </c>
      <c r="T315">
        <v>165</v>
      </c>
      <c r="AA315">
        <v>334</v>
      </c>
      <c r="AC315" s="4">
        <f t="shared" si="40"/>
        <v>0</v>
      </c>
      <c r="AD315" s="4">
        <f t="shared" si="41"/>
        <v>0</v>
      </c>
      <c r="AE315" s="4">
        <f t="shared" si="42"/>
        <v>0</v>
      </c>
      <c r="AF315" s="4">
        <f t="shared" si="43"/>
        <v>169</v>
      </c>
      <c r="AG315" s="4">
        <f t="shared" si="44"/>
        <v>169</v>
      </c>
      <c r="AI315" s="4">
        <f t="shared" si="45"/>
        <v>0</v>
      </c>
      <c r="AJ315" s="4">
        <f t="shared" si="46"/>
        <v>0</v>
      </c>
      <c r="AK315" s="4">
        <f t="shared" si="47"/>
        <v>0</v>
      </c>
      <c r="AL315" s="4">
        <f t="shared" si="48"/>
        <v>165</v>
      </c>
      <c r="AM315" s="4">
        <f t="shared" si="49"/>
        <v>165</v>
      </c>
    </row>
    <row r="316" spans="2:39" x14ac:dyDescent="0.35">
      <c r="B316" s="2" t="s">
        <v>313</v>
      </c>
      <c r="C316">
        <v>242</v>
      </c>
      <c r="L316">
        <v>66</v>
      </c>
      <c r="O316">
        <v>230</v>
      </c>
      <c r="X316">
        <v>64</v>
      </c>
      <c r="AA316">
        <v>602</v>
      </c>
      <c r="AC316" s="4">
        <f t="shared" si="40"/>
        <v>242</v>
      </c>
      <c r="AD316" s="4">
        <f t="shared" si="41"/>
        <v>66</v>
      </c>
      <c r="AE316" s="4">
        <f t="shared" si="42"/>
        <v>308</v>
      </c>
      <c r="AF316" s="4">
        <f t="shared" si="43"/>
        <v>0</v>
      </c>
      <c r="AG316" s="4">
        <f t="shared" si="44"/>
        <v>308</v>
      </c>
      <c r="AI316" s="4">
        <f t="shared" si="45"/>
        <v>230</v>
      </c>
      <c r="AJ316" s="4">
        <f t="shared" si="46"/>
        <v>64</v>
      </c>
      <c r="AK316" s="4">
        <f t="shared" si="47"/>
        <v>294</v>
      </c>
      <c r="AL316" s="4">
        <f t="shared" si="48"/>
        <v>0</v>
      </c>
      <c r="AM316" s="4">
        <f t="shared" si="49"/>
        <v>294</v>
      </c>
    </row>
    <row r="317" spans="2:39" x14ac:dyDescent="0.35">
      <c r="B317" s="2" t="s">
        <v>314</v>
      </c>
      <c r="H317">
        <v>111</v>
      </c>
      <c r="T317">
        <v>107</v>
      </c>
      <c r="AA317">
        <v>218</v>
      </c>
      <c r="AC317" s="4">
        <f t="shared" si="40"/>
        <v>0</v>
      </c>
      <c r="AD317" s="4">
        <f t="shared" si="41"/>
        <v>0</v>
      </c>
      <c r="AE317" s="4">
        <f t="shared" si="42"/>
        <v>0</v>
      </c>
      <c r="AF317" s="4">
        <f t="shared" si="43"/>
        <v>111</v>
      </c>
      <c r="AG317" s="4">
        <f t="shared" si="44"/>
        <v>111</v>
      </c>
      <c r="AI317" s="4">
        <f t="shared" si="45"/>
        <v>0</v>
      </c>
      <c r="AJ317" s="4">
        <f t="shared" si="46"/>
        <v>0</v>
      </c>
      <c r="AK317" s="4">
        <f t="shared" si="47"/>
        <v>0</v>
      </c>
      <c r="AL317" s="4">
        <f t="shared" si="48"/>
        <v>107</v>
      </c>
      <c r="AM317" s="4">
        <f t="shared" si="49"/>
        <v>107</v>
      </c>
    </row>
    <row r="318" spans="2:39" x14ac:dyDescent="0.35">
      <c r="B318" s="2" t="s">
        <v>315</v>
      </c>
      <c r="C318">
        <v>19</v>
      </c>
      <c r="O318">
        <v>24</v>
      </c>
      <c r="AA318">
        <v>43</v>
      </c>
      <c r="AC318" s="4">
        <f t="shared" si="40"/>
        <v>19</v>
      </c>
      <c r="AD318" s="4">
        <f t="shared" si="41"/>
        <v>0</v>
      </c>
      <c r="AE318" s="4">
        <f t="shared" si="42"/>
        <v>19</v>
      </c>
      <c r="AF318" s="4">
        <f t="shared" si="43"/>
        <v>0</v>
      </c>
      <c r="AG318" s="4">
        <f t="shared" si="44"/>
        <v>19</v>
      </c>
      <c r="AI318" s="4">
        <f t="shared" si="45"/>
        <v>24</v>
      </c>
      <c r="AJ318" s="4">
        <f t="shared" si="46"/>
        <v>0</v>
      </c>
      <c r="AK318" s="4">
        <f t="shared" si="47"/>
        <v>24</v>
      </c>
      <c r="AL318" s="4">
        <f t="shared" si="48"/>
        <v>0</v>
      </c>
      <c r="AM318" s="4">
        <f t="shared" si="49"/>
        <v>24</v>
      </c>
    </row>
    <row r="319" spans="2:39" x14ac:dyDescent="0.35">
      <c r="B319" s="2" t="s">
        <v>316</v>
      </c>
      <c r="C319">
        <v>169</v>
      </c>
      <c r="L319">
        <v>48</v>
      </c>
      <c r="O319">
        <v>165</v>
      </c>
      <c r="X319">
        <v>44</v>
      </c>
      <c r="AA319">
        <v>426</v>
      </c>
      <c r="AC319" s="4">
        <f t="shared" si="40"/>
        <v>169</v>
      </c>
      <c r="AD319" s="4">
        <f t="shared" si="41"/>
        <v>48</v>
      </c>
      <c r="AE319" s="4">
        <f t="shared" si="42"/>
        <v>217</v>
      </c>
      <c r="AF319" s="4">
        <f t="shared" si="43"/>
        <v>0</v>
      </c>
      <c r="AG319" s="4">
        <f t="shared" si="44"/>
        <v>217</v>
      </c>
      <c r="AI319" s="4">
        <f t="shared" si="45"/>
        <v>165</v>
      </c>
      <c r="AJ319" s="4">
        <f t="shared" si="46"/>
        <v>44</v>
      </c>
      <c r="AK319" s="4">
        <f t="shared" si="47"/>
        <v>209</v>
      </c>
      <c r="AL319" s="4">
        <f t="shared" si="48"/>
        <v>0</v>
      </c>
      <c r="AM319" s="4">
        <f t="shared" si="49"/>
        <v>209</v>
      </c>
    </row>
    <row r="320" spans="2:39" x14ac:dyDescent="0.35">
      <c r="B320" s="2" t="s">
        <v>317</v>
      </c>
      <c r="H320">
        <v>112</v>
      </c>
      <c r="T320">
        <v>120</v>
      </c>
      <c r="AA320">
        <v>232</v>
      </c>
      <c r="AC320" s="4">
        <f t="shared" si="40"/>
        <v>0</v>
      </c>
      <c r="AD320" s="4">
        <f t="shared" si="41"/>
        <v>0</v>
      </c>
      <c r="AE320" s="4">
        <f t="shared" si="42"/>
        <v>0</v>
      </c>
      <c r="AF320" s="4">
        <f t="shared" si="43"/>
        <v>112</v>
      </c>
      <c r="AG320" s="4">
        <f t="shared" si="44"/>
        <v>112</v>
      </c>
      <c r="AI320" s="4">
        <f t="shared" si="45"/>
        <v>0</v>
      </c>
      <c r="AJ320" s="4">
        <f t="shared" si="46"/>
        <v>0</v>
      </c>
      <c r="AK320" s="4">
        <f t="shared" si="47"/>
        <v>0</v>
      </c>
      <c r="AL320" s="4">
        <f t="shared" si="48"/>
        <v>120</v>
      </c>
      <c r="AM320" s="4">
        <f t="shared" si="49"/>
        <v>120</v>
      </c>
    </row>
    <row r="321" spans="2:39" x14ac:dyDescent="0.35">
      <c r="B321" s="2" t="s">
        <v>318</v>
      </c>
      <c r="C321">
        <v>49</v>
      </c>
      <c r="L321">
        <v>15</v>
      </c>
      <c r="O321">
        <v>45</v>
      </c>
      <c r="X321">
        <v>14</v>
      </c>
      <c r="AA321">
        <v>123</v>
      </c>
      <c r="AC321" s="4">
        <f t="shared" si="40"/>
        <v>49</v>
      </c>
      <c r="AD321" s="4">
        <f t="shared" si="41"/>
        <v>15</v>
      </c>
      <c r="AE321" s="4">
        <f t="shared" si="42"/>
        <v>64</v>
      </c>
      <c r="AF321" s="4">
        <f t="shared" si="43"/>
        <v>0</v>
      </c>
      <c r="AG321" s="4">
        <f t="shared" si="44"/>
        <v>64</v>
      </c>
      <c r="AI321" s="4">
        <f t="shared" si="45"/>
        <v>45</v>
      </c>
      <c r="AJ321" s="4">
        <f t="shared" si="46"/>
        <v>14</v>
      </c>
      <c r="AK321" s="4">
        <f t="shared" si="47"/>
        <v>59</v>
      </c>
      <c r="AL321" s="4">
        <f t="shared" si="48"/>
        <v>0</v>
      </c>
      <c r="AM321" s="4">
        <f t="shared" si="49"/>
        <v>59</v>
      </c>
    </row>
    <row r="322" spans="2:39" x14ac:dyDescent="0.35">
      <c r="B322" s="2" t="s">
        <v>319</v>
      </c>
      <c r="H322">
        <v>41</v>
      </c>
      <c r="T322">
        <v>39</v>
      </c>
      <c r="AA322">
        <v>80</v>
      </c>
      <c r="AC322" s="4">
        <f t="shared" si="40"/>
        <v>0</v>
      </c>
      <c r="AD322" s="4">
        <f t="shared" si="41"/>
        <v>0</v>
      </c>
      <c r="AE322" s="4">
        <f t="shared" si="42"/>
        <v>0</v>
      </c>
      <c r="AF322" s="4">
        <f t="shared" si="43"/>
        <v>41</v>
      </c>
      <c r="AG322" s="4">
        <f t="shared" si="44"/>
        <v>41</v>
      </c>
      <c r="AI322" s="4">
        <f t="shared" si="45"/>
        <v>0</v>
      </c>
      <c r="AJ322" s="4">
        <f t="shared" si="46"/>
        <v>0</v>
      </c>
      <c r="AK322" s="4">
        <f t="shared" si="47"/>
        <v>0</v>
      </c>
      <c r="AL322" s="4">
        <f t="shared" si="48"/>
        <v>39</v>
      </c>
      <c r="AM322" s="4">
        <f t="shared" si="49"/>
        <v>39</v>
      </c>
    </row>
    <row r="323" spans="2:39" x14ac:dyDescent="0.35">
      <c r="B323" s="2" t="s">
        <v>320</v>
      </c>
      <c r="C323">
        <v>7</v>
      </c>
      <c r="O323">
        <v>15</v>
      </c>
      <c r="AA323">
        <v>22</v>
      </c>
      <c r="AC323" s="4">
        <f t="shared" si="40"/>
        <v>7</v>
      </c>
      <c r="AD323" s="4">
        <f t="shared" si="41"/>
        <v>0</v>
      </c>
      <c r="AE323" s="4">
        <f t="shared" si="42"/>
        <v>7</v>
      </c>
      <c r="AF323" s="4">
        <f t="shared" si="43"/>
        <v>0</v>
      </c>
      <c r="AG323" s="4">
        <f t="shared" si="44"/>
        <v>7</v>
      </c>
      <c r="AI323" s="4">
        <f t="shared" si="45"/>
        <v>15</v>
      </c>
      <c r="AJ323" s="4">
        <f t="shared" si="46"/>
        <v>0</v>
      </c>
      <c r="AK323" s="4">
        <f t="shared" si="47"/>
        <v>15</v>
      </c>
      <c r="AL323" s="4">
        <f t="shared" si="48"/>
        <v>0</v>
      </c>
      <c r="AM323" s="4">
        <f t="shared" si="49"/>
        <v>15</v>
      </c>
    </row>
    <row r="324" spans="2:39" x14ac:dyDescent="0.35">
      <c r="B324" s="2" t="s">
        <v>321</v>
      </c>
      <c r="C324">
        <v>12</v>
      </c>
      <c r="O324">
        <v>12</v>
      </c>
      <c r="AA324">
        <v>24</v>
      </c>
      <c r="AC324" s="4">
        <f t="shared" si="40"/>
        <v>12</v>
      </c>
      <c r="AD324" s="4">
        <f t="shared" si="41"/>
        <v>0</v>
      </c>
      <c r="AE324" s="4">
        <f t="shared" si="42"/>
        <v>12</v>
      </c>
      <c r="AF324" s="4">
        <f t="shared" si="43"/>
        <v>0</v>
      </c>
      <c r="AG324" s="4">
        <f t="shared" si="44"/>
        <v>12</v>
      </c>
      <c r="AI324" s="4">
        <f t="shared" si="45"/>
        <v>12</v>
      </c>
      <c r="AJ324" s="4">
        <f t="shared" si="46"/>
        <v>0</v>
      </c>
      <c r="AK324" s="4">
        <f t="shared" si="47"/>
        <v>12</v>
      </c>
      <c r="AL324" s="4">
        <f t="shared" si="48"/>
        <v>0</v>
      </c>
      <c r="AM324" s="4">
        <f t="shared" si="49"/>
        <v>12</v>
      </c>
    </row>
    <row r="325" spans="2:39" x14ac:dyDescent="0.35">
      <c r="B325" s="2" t="s">
        <v>322</v>
      </c>
      <c r="C325">
        <v>69</v>
      </c>
      <c r="L325">
        <v>20</v>
      </c>
      <c r="O325">
        <v>66</v>
      </c>
      <c r="X325">
        <v>18</v>
      </c>
      <c r="AA325">
        <v>173</v>
      </c>
      <c r="AC325" s="4">
        <f t="shared" si="40"/>
        <v>69</v>
      </c>
      <c r="AD325" s="4">
        <f t="shared" si="41"/>
        <v>20</v>
      </c>
      <c r="AE325" s="4">
        <f t="shared" si="42"/>
        <v>89</v>
      </c>
      <c r="AF325" s="4">
        <f t="shared" si="43"/>
        <v>0</v>
      </c>
      <c r="AG325" s="4">
        <f t="shared" si="44"/>
        <v>89</v>
      </c>
      <c r="AI325" s="4">
        <f t="shared" si="45"/>
        <v>66</v>
      </c>
      <c r="AJ325" s="4">
        <f t="shared" si="46"/>
        <v>18</v>
      </c>
      <c r="AK325" s="4">
        <f t="shared" si="47"/>
        <v>84</v>
      </c>
      <c r="AL325" s="4">
        <f t="shared" si="48"/>
        <v>0</v>
      </c>
      <c r="AM325" s="4">
        <f t="shared" si="49"/>
        <v>84</v>
      </c>
    </row>
    <row r="326" spans="2:39" x14ac:dyDescent="0.35">
      <c r="B326" s="2" t="s">
        <v>323</v>
      </c>
      <c r="C326">
        <v>60</v>
      </c>
      <c r="H326">
        <v>41</v>
      </c>
      <c r="L326">
        <v>27</v>
      </c>
      <c r="O326">
        <v>65</v>
      </c>
      <c r="T326">
        <v>43</v>
      </c>
      <c r="X326">
        <v>16</v>
      </c>
      <c r="AA326">
        <v>252</v>
      </c>
      <c r="AC326" s="4">
        <f t="shared" si="40"/>
        <v>60</v>
      </c>
      <c r="AD326" s="4">
        <f t="shared" si="41"/>
        <v>27</v>
      </c>
      <c r="AE326" s="4">
        <f t="shared" si="42"/>
        <v>87</v>
      </c>
      <c r="AF326" s="4">
        <f t="shared" si="43"/>
        <v>41</v>
      </c>
      <c r="AG326" s="4">
        <f t="shared" si="44"/>
        <v>128</v>
      </c>
      <c r="AI326" s="4">
        <f t="shared" si="45"/>
        <v>65</v>
      </c>
      <c r="AJ326" s="4">
        <f t="shared" si="46"/>
        <v>16</v>
      </c>
      <c r="AK326" s="4">
        <f t="shared" si="47"/>
        <v>81</v>
      </c>
      <c r="AL326" s="4">
        <f t="shared" si="48"/>
        <v>43</v>
      </c>
      <c r="AM326" s="4">
        <f t="shared" si="49"/>
        <v>124</v>
      </c>
    </row>
    <row r="327" spans="2:39" x14ac:dyDescent="0.35">
      <c r="B327" s="2" t="s">
        <v>324</v>
      </c>
      <c r="C327">
        <v>316</v>
      </c>
      <c r="D327">
        <v>31</v>
      </c>
      <c r="L327">
        <v>76</v>
      </c>
      <c r="O327">
        <v>300</v>
      </c>
      <c r="P327">
        <v>37</v>
      </c>
      <c r="X327">
        <v>89</v>
      </c>
      <c r="AA327">
        <v>849</v>
      </c>
      <c r="AC327" s="4">
        <f t="shared" ref="AC327:AC390" si="50">SUM(C327:G327)</f>
        <v>347</v>
      </c>
      <c r="AD327" s="4">
        <f t="shared" ref="AD327:AD390" si="51">SUM(L327:N327)</f>
        <v>76</v>
      </c>
      <c r="AE327" s="4">
        <f t="shared" ref="AE327:AE390" si="52">AC327+AD327</f>
        <v>423</v>
      </c>
      <c r="AF327" s="4">
        <f t="shared" ref="AF327:AF390" si="53">SUM(H327:K327)</f>
        <v>0</v>
      </c>
      <c r="AG327" s="4">
        <f t="shared" ref="AG327:AG390" si="54">AE327+AF327</f>
        <v>423</v>
      </c>
      <c r="AI327" s="4">
        <f t="shared" ref="AI327:AI390" si="55">SUM(O327:R327)</f>
        <v>337</v>
      </c>
      <c r="AJ327" s="4">
        <f t="shared" ref="AJ327:AJ390" si="56">SUM(X327:Z327)</f>
        <v>89</v>
      </c>
      <c r="AK327" s="4">
        <f t="shared" ref="AK327:AK390" si="57">AI327+AJ327</f>
        <v>426</v>
      </c>
      <c r="AL327" s="4">
        <f t="shared" ref="AL327:AL390" si="58">SUM(T327:W327)</f>
        <v>0</v>
      </c>
      <c r="AM327" s="4">
        <f t="shared" ref="AM327:AM390" si="59">AK327+AL327</f>
        <v>426</v>
      </c>
    </row>
    <row r="328" spans="2:39" x14ac:dyDescent="0.35">
      <c r="B328" s="2" t="s">
        <v>325</v>
      </c>
      <c r="H328">
        <v>150</v>
      </c>
      <c r="T328">
        <v>143</v>
      </c>
      <c r="AA328">
        <v>293</v>
      </c>
      <c r="AC328" s="4">
        <f t="shared" si="50"/>
        <v>0</v>
      </c>
      <c r="AD328" s="4">
        <f t="shared" si="51"/>
        <v>0</v>
      </c>
      <c r="AE328" s="4">
        <f t="shared" si="52"/>
        <v>0</v>
      </c>
      <c r="AF328" s="4">
        <f t="shared" si="53"/>
        <v>150</v>
      </c>
      <c r="AG328" s="4">
        <f t="shared" si="54"/>
        <v>150</v>
      </c>
      <c r="AI328" s="4">
        <f t="shared" si="55"/>
        <v>0</v>
      </c>
      <c r="AJ328" s="4">
        <f t="shared" si="56"/>
        <v>0</v>
      </c>
      <c r="AK328" s="4">
        <f t="shared" si="57"/>
        <v>0</v>
      </c>
      <c r="AL328" s="4">
        <f t="shared" si="58"/>
        <v>143</v>
      </c>
      <c r="AM328" s="4">
        <f t="shared" si="59"/>
        <v>143</v>
      </c>
    </row>
    <row r="329" spans="2:39" x14ac:dyDescent="0.35">
      <c r="B329" s="2" t="s">
        <v>326</v>
      </c>
      <c r="C329">
        <v>0</v>
      </c>
      <c r="O329">
        <v>0</v>
      </c>
      <c r="AA329">
        <v>0</v>
      </c>
      <c r="AC329" s="4">
        <f t="shared" si="50"/>
        <v>0</v>
      </c>
      <c r="AD329" s="4">
        <f t="shared" si="51"/>
        <v>0</v>
      </c>
      <c r="AE329" s="4">
        <f t="shared" si="52"/>
        <v>0</v>
      </c>
      <c r="AF329" s="4">
        <f t="shared" si="53"/>
        <v>0</v>
      </c>
      <c r="AG329" s="4">
        <f t="shared" si="54"/>
        <v>0</v>
      </c>
      <c r="AI329" s="4">
        <f t="shared" si="55"/>
        <v>0</v>
      </c>
      <c r="AJ329" s="4">
        <f t="shared" si="56"/>
        <v>0</v>
      </c>
      <c r="AK329" s="4">
        <f t="shared" si="57"/>
        <v>0</v>
      </c>
      <c r="AL329" s="4">
        <f t="shared" si="58"/>
        <v>0</v>
      </c>
      <c r="AM329" s="4">
        <f t="shared" si="59"/>
        <v>0</v>
      </c>
    </row>
    <row r="330" spans="2:39" x14ac:dyDescent="0.35">
      <c r="B330" s="2" t="s">
        <v>327</v>
      </c>
      <c r="C330">
        <v>51</v>
      </c>
      <c r="H330">
        <v>28</v>
      </c>
      <c r="L330">
        <v>11</v>
      </c>
      <c r="O330">
        <v>63</v>
      </c>
      <c r="T330">
        <v>23</v>
      </c>
      <c r="X330">
        <v>7</v>
      </c>
      <c r="AA330">
        <v>183</v>
      </c>
      <c r="AC330" s="4">
        <f t="shared" si="50"/>
        <v>51</v>
      </c>
      <c r="AD330" s="4">
        <f t="shared" si="51"/>
        <v>11</v>
      </c>
      <c r="AE330" s="4">
        <f t="shared" si="52"/>
        <v>62</v>
      </c>
      <c r="AF330" s="4">
        <f t="shared" si="53"/>
        <v>28</v>
      </c>
      <c r="AG330" s="4">
        <f t="shared" si="54"/>
        <v>90</v>
      </c>
      <c r="AI330" s="4">
        <f t="shared" si="55"/>
        <v>63</v>
      </c>
      <c r="AJ330" s="4">
        <f t="shared" si="56"/>
        <v>7</v>
      </c>
      <c r="AK330" s="4">
        <f t="shared" si="57"/>
        <v>70</v>
      </c>
      <c r="AL330" s="4">
        <f t="shared" si="58"/>
        <v>23</v>
      </c>
      <c r="AM330" s="4">
        <f t="shared" si="59"/>
        <v>93</v>
      </c>
    </row>
    <row r="331" spans="2:39" x14ac:dyDescent="0.35">
      <c r="B331" s="2" t="s">
        <v>328</v>
      </c>
      <c r="C331">
        <v>442</v>
      </c>
      <c r="H331">
        <v>219</v>
      </c>
      <c r="L331">
        <v>135</v>
      </c>
      <c r="O331">
        <v>433</v>
      </c>
      <c r="T331">
        <v>225</v>
      </c>
      <c r="X331">
        <v>123</v>
      </c>
      <c r="AA331">
        <v>1577</v>
      </c>
      <c r="AC331" s="4">
        <f t="shared" si="50"/>
        <v>442</v>
      </c>
      <c r="AD331" s="4">
        <f t="shared" si="51"/>
        <v>135</v>
      </c>
      <c r="AE331" s="4">
        <f t="shared" si="52"/>
        <v>577</v>
      </c>
      <c r="AF331" s="4">
        <f t="shared" si="53"/>
        <v>219</v>
      </c>
      <c r="AG331" s="4">
        <f t="shared" si="54"/>
        <v>796</v>
      </c>
      <c r="AI331" s="4">
        <f t="shared" si="55"/>
        <v>433</v>
      </c>
      <c r="AJ331" s="4">
        <f t="shared" si="56"/>
        <v>123</v>
      </c>
      <c r="AK331" s="4">
        <f t="shared" si="57"/>
        <v>556</v>
      </c>
      <c r="AL331" s="4">
        <f t="shared" si="58"/>
        <v>225</v>
      </c>
      <c r="AM331" s="4">
        <f t="shared" si="59"/>
        <v>781</v>
      </c>
    </row>
    <row r="332" spans="2:39" x14ac:dyDescent="0.35">
      <c r="B332" s="2" t="s">
        <v>329</v>
      </c>
      <c r="C332">
        <v>64</v>
      </c>
      <c r="L332">
        <v>16</v>
      </c>
      <c r="O332">
        <v>55</v>
      </c>
      <c r="X332">
        <v>12</v>
      </c>
      <c r="AA332">
        <v>147</v>
      </c>
      <c r="AC332" s="4">
        <f t="shared" si="50"/>
        <v>64</v>
      </c>
      <c r="AD332" s="4">
        <f t="shared" si="51"/>
        <v>16</v>
      </c>
      <c r="AE332" s="4">
        <f t="shared" si="52"/>
        <v>80</v>
      </c>
      <c r="AF332" s="4">
        <f t="shared" si="53"/>
        <v>0</v>
      </c>
      <c r="AG332" s="4">
        <f t="shared" si="54"/>
        <v>80</v>
      </c>
      <c r="AI332" s="4">
        <f t="shared" si="55"/>
        <v>55</v>
      </c>
      <c r="AJ332" s="4">
        <f t="shared" si="56"/>
        <v>12</v>
      </c>
      <c r="AK332" s="4">
        <f t="shared" si="57"/>
        <v>67</v>
      </c>
      <c r="AL332" s="4">
        <f t="shared" si="58"/>
        <v>0</v>
      </c>
      <c r="AM332" s="4">
        <f t="shared" si="59"/>
        <v>67</v>
      </c>
    </row>
    <row r="333" spans="2:39" x14ac:dyDescent="0.35">
      <c r="B333" s="2" t="s">
        <v>330</v>
      </c>
      <c r="H333">
        <v>26</v>
      </c>
      <c r="T333">
        <v>22</v>
      </c>
      <c r="AA333">
        <v>48</v>
      </c>
      <c r="AC333" s="4">
        <f t="shared" si="50"/>
        <v>0</v>
      </c>
      <c r="AD333" s="4">
        <f t="shared" si="51"/>
        <v>0</v>
      </c>
      <c r="AE333" s="4">
        <f t="shared" si="52"/>
        <v>0</v>
      </c>
      <c r="AF333" s="4">
        <f t="shared" si="53"/>
        <v>26</v>
      </c>
      <c r="AG333" s="4">
        <f t="shared" si="54"/>
        <v>26</v>
      </c>
      <c r="AI333" s="4">
        <f t="shared" si="55"/>
        <v>0</v>
      </c>
      <c r="AJ333" s="4">
        <f t="shared" si="56"/>
        <v>0</v>
      </c>
      <c r="AK333" s="4">
        <f t="shared" si="57"/>
        <v>0</v>
      </c>
      <c r="AL333" s="4">
        <f t="shared" si="58"/>
        <v>22</v>
      </c>
      <c r="AM333" s="4">
        <f t="shared" si="59"/>
        <v>22</v>
      </c>
    </row>
    <row r="334" spans="2:39" x14ac:dyDescent="0.35">
      <c r="B334" s="2" t="s">
        <v>331</v>
      </c>
      <c r="C334">
        <v>32</v>
      </c>
      <c r="L334">
        <v>9</v>
      </c>
      <c r="O334">
        <v>35</v>
      </c>
      <c r="X334">
        <v>9</v>
      </c>
      <c r="AA334">
        <v>85</v>
      </c>
      <c r="AC334" s="4">
        <f t="shared" si="50"/>
        <v>32</v>
      </c>
      <c r="AD334" s="4">
        <f t="shared" si="51"/>
        <v>9</v>
      </c>
      <c r="AE334" s="4">
        <f t="shared" si="52"/>
        <v>41</v>
      </c>
      <c r="AF334" s="4">
        <f t="shared" si="53"/>
        <v>0</v>
      </c>
      <c r="AG334" s="4">
        <f t="shared" si="54"/>
        <v>41</v>
      </c>
      <c r="AI334" s="4">
        <f t="shared" si="55"/>
        <v>35</v>
      </c>
      <c r="AJ334" s="4">
        <f t="shared" si="56"/>
        <v>9</v>
      </c>
      <c r="AK334" s="4">
        <f t="shared" si="57"/>
        <v>44</v>
      </c>
      <c r="AL334" s="4">
        <f t="shared" si="58"/>
        <v>0</v>
      </c>
      <c r="AM334" s="4">
        <f t="shared" si="59"/>
        <v>44</v>
      </c>
    </row>
    <row r="335" spans="2:39" x14ac:dyDescent="0.35">
      <c r="B335" s="2" t="s">
        <v>332</v>
      </c>
      <c r="H335">
        <v>19</v>
      </c>
      <c r="T335">
        <v>17</v>
      </c>
      <c r="AA335">
        <v>36</v>
      </c>
      <c r="AC335" s="4">
        <f t="shared" si="50"/>
        <v>0</v>
      </c>
      <c r="AD335" s="4">
        <f t="shared" si="51"/>
        <v>0</v>
      </c>
      <c r="AE335" s="4">
        <f t="shared" si="52"/>
        <v>0</v>
      </c>
      <c r="AF335" s="4">
        <f t="shared" si="53"/>
        <v>19</v>
      </c>
      <c r="AG335" s="4">
        <f t="shared" si="54"/>
        <v>19</v>
      </c>
      <c r="AI335" s="4">
        <f t="shared" si="55"/>
        <v>0</v>
      </c>
      <c r="AJ335" s="4">
        <f t="shared" si="56"/>
        <v>0</v>
      </c>
      <c r="AK335" s="4">
        <f t="shared" si="57"/>
        <v>0</v>
      </c>
      <c r="AL335" s="4">
        <f t="shared" si="58"/>
        <v>17</v>
      </c>
      <c r="AM335" s="4">
        <f t="shared" si="59"/>
        <v>17</v>
      </c>
    </row>
    <row r="336" spans="2:39" x14ac:dyDescent="0.35">
      <c r="B336" s="2" t="s">
        <v>333</v>
      </c>
      <c r="C336">
        <v>24</v>
      </c>
      <c r="H336">
        <v>5</v>
      </c>
      <c r="L336">
        <v>3</v>
      </c>
      <c r="O336">
        <v>22</v>
      </c>
      <c r="T336">
        <v>4</v>
      </c>
      <c r="X336">
        <v>6</v>
      </c>
      <c r="AA336">
        <v>64</v>
      </c>
      <c r="AC336" s="4">
        <f t="shared" si="50"/>
        <v>24</v>
      </c>
      <c r="AD336" s="4">
        <f t="shared" si="51"/>
        <v>3</v>
      </c>
      <c r="AE336" s="4">
        <f t="shared" si="52"/>
        <v>27</v>
      </c>
      <c r="AF336" s="4">
        <f t="shared" si="53"/>
        <v>5</v>
      </c>
      <c r="AG336" s="4">
        <f t="shared" si="54"/>
        <v>32</v>
      </c>
      <c r="AI336" s="4">
        <f t="shared" si="55"/>
        <v>22</v>
      </c>
      <c r="AJ336" s="4">
        <f t="shared" si="56"/>
        <v>6</v>
      </c>
      <c r="AK336" s="4">
        <f t="shared" si="57"/>
        <v>28</v>
      </c>
      <c r="AL336" s="4">
        <f t="shared" si="58"/>
        <v>4</v>
      </c>
      <c r="AM336" s="4">
        <f t="shared" si="59"/>
        <v>32</v>
      </c>
    </row>
    <row r="337" spans="2:39" x14ac:dyDescent="0.35">
      <c r="B337" s="2" t="s">
        <v>334</v>
      </c>
      <c r="C337">
        <v>56</v>
      </c>
      <c r="H337">
        <v>32</v>
      </c>
      <c r="L337">
        <v>15</v>
      </c>
      <c r="O337">
        <v>53</v>
      </c>
      <c r="T337">
        <v>31</v>
      </c>
      <c r="X337">
        <v>13</v>
      </c>
      <c r="AA337">
        <v>200</v>
      </c>
      <c r="AC337" s="4">
        <f t="shared" si="50"/>
        <v>56</v>
      </c>
      <c r="AD337" s="4">
        <f t="shared" si="51"/>
        <v>15</v>
      </c>
      <c r="AE337" s="4">
        <f t="shared" si="52"/>
        <v>71</v>
      </c>
      <c r="AF337" s="4">
        <f t="shared" si="53"/>
        <v>32</v>
      </c>
      <c r="AG337" s="4">
        <f t="shared" si="54"/>
        <v>103</v>
      </c>
      <c r="AI337" s="4">
        <f t="shared" si="55"/>
        <v>53</v>
      </c>
      <c r="AJ337" s="4">
        <f t="shared" si="56"/>
        <v>13</v>
      </c>
      <c r="AK337" s="4">
        <f t="shared" si="57"/>
        <v>66</v>
      </c>
      <c r="AL337" s="4">
        <f t="shared" si="58"/>
        <v>31</v>
      </c>
      <c r="AM337" s="4">
        <f t="shared" si="59"/>
        <v>97</v>
      </c>
    </row>
    <row r="338" spans="2:39" x14ac:dyDescent="0.35">
      <c r="B338" s="2" t="s">
        <v>335</v>
      </c>
      <c r="C338">
        <v>40</v>
      </c>
      <c r="O338">
        <v>46</v>
      </c>
      <c r="AA338">
        <v>86</v>
      </c>
      <c r="AC338" s="4">
        <f t="shared" si="50"/>
        <v>40</v>
      </c>
      <c r="AD338" s="4">
        <f t="shared" si="51"/>
        <v>0</v>
      </c>
      <c r="AE338" s="4">
        <f t="shared" si="52"/>
        <v>40</v>
      </c>
      <c r="AF338" s="4">
        <f t="shared" si="53"/>
        <v>0</v>
      </c>
      <c r="AG338" s="4">
        <f t="shared" si="54"/>
        <v>40</v>
      </c>
      <c r="AI338" s="4">
        <f t="shared" si="55"/>
        <v>46</v>
      </c>
      <c r="AJ338" s="4">
        <f t="shared" si="56"/>
        <v>0</v>
      </c>
      <c r="AK338" s="4">
        <f t="shared" si="57"/>
        <v>46</v>
      </c>
      <c r="AL338" s="4">
        <f t="shared" si="58"/>
        <v>0</v>
      </c>
      <c r="AM338" s="4">
        <f t="shared" si="59"/>
        <v>46</v>
      </c>
    </row>
    <row r="339" spans="2:39" x14ac:dyDescent="0.35">
      <c r="B339" s="2" t="s">
        <v>336</v>
      </c>
      <c r="C339">
        <v>201</v>
      </c>
      <c r="H339">
        <v>67</v>
      </c>
      <c r="L339">
        <v>38</v>
      </c>
      <c r="O339">
        <v>197</v>
      </c>
      <c r="T339">
        <v>65</v>
      </c>
      <c r="X339">
        <v>39</v>
      </c>
      <c r="AA339">
        <v>607</v>
      </c>
      <c r="AC339" s="4">
        <f t="shared" si="50"/>
        <v>201</v>
      </c>
      <c r="AD339" s="4">
        <f t="shared" si="51"/>
        <v>38</v>
      </c>
      <c r="AE339" s="4">
        <f t="shared" si="52"/>
        <v>239</v>
      </c>
      <c r="AF339" s="4">
        <f t="shared" si="53"/>
        <v>67</v>
      </c>
      <c r="AG339" s="4">
        <f t="shared" si="54"/>
        <v>306</v>
      </c>
      <c r="AI339" s="4">
        <f t="shared" si="55"/>
        <v>197</v>
      </c>
      <c r="AJ339" s="4">
        <f t="shared" si="56"/>
        <v>39</v>
      </c>
      <c r="AK339" s="4">
        <f t="shared" si="57"/>
        <v>236</v>
      </c>
      <c r="AL339" s="4">
        <f t="shared" si="58"/>
        <v>65</v>
      </c>
      <c r="AM339" s="4">
        <f t="shared" si="59"/>
        <v>301</v>
      </c>
    </row>
    <row r="340" spans="2:39" x14ac:dyDescent="0.35">
      <c r="B340" s="2" t="s">
        <v>337</v>
      </c>
      <c r="C340">
        <v>25</v>
      </c>
      <c r="L340">
        <v>2</v>
      </c>
      <c r="O340">
        <v>13</v>
      </c>
      <c r="X340">
        <v>2</v>
      </c>
      <c r="AA340">
        <v>42</v>
      </c>
      <c r="AC340" s="4">
        <f t="shared" si="50"/>
        <v>25</v>
      </c>
      <c r="AD340" s="4">
        <f t="shared" si="51"/>
        <v>2</v>
      </c>
      <c r="AE340" s="4">
        <f t="shared" si="52"/>
        <v>27</v>
      </c>
      <c r="AF340" s="4">
        <f t="shared" si="53"/>
        <v>0</v>
      </c>
      <c r="AG340" s="4">
        <f t="shared" si="54"/>
        <v>27</v>
      </c>
      <c r="AI340" s="4">
        <f t="shared" si="55"/>
        <v>13</v>
      </c>
      <c r="AJ340" s="4">
        <f t="shared" si="56"/>
        <v>2</v>
      </c>
      <c r="AK340" s="4">
        <f t="shared" si="57"/>
        <v>15</v>
      </c>
      <c r="AL340" s="4">
        <f t="shared" si="58"/>
        <v>0</v>
      </c>
      <c r="AM340" s="4">
        <f t="shared" si="59"/>
        <v>15</v>
      </c>
    </row>
    <row r="341" spans="2:39" x14ac:dyDescent="0.35">
      <c r="B341" s="2" t="s">
        <v>338</v>
      </c>
      <c r="H341">
        <v>5</v>
      </c>
      <c r="T341">
        <v>3</v>
      </c>
      <c r="AA341">
        <v>8</v>
      </c>
      <c r="AC341" s="4">
        <f t="shared" si="50"/>
        <v>0</v>
      </c>
      <c r="AD341" s="4">
        <f t="shared" si="51"/>
        <v>0</v>
      </c>
      <c r="AE341" s="4">
        <f t="shared" si="52"/>
        <v>0</v>
      </c>
      <c r="AF341" s="4">
        <f t="shared" si="53"/>
        <v>5</v>
      </c>
      <c r="AG341" s="4">
        <f t="shared" si="54"/>
        <v>5</v>
      </c>
      <c r="AI341" s="4">
        <f t="shared" si="55"/>
        <v>0</v>
      </c>
      <c r="AJ341" s="4">
        <f t="shared" si="56"/>
        <v>0</v>
      </c>
      <c r="AK341" s="4">
        <f t="shared" si="57"/>
        <v>0</v>
      </c>
      <c r="AL341" s="4">
        <f t="shared" si="58"/>
        <v>3</v>
      </c>
      <c r="AM341" s="4">
        <f t="shared" si="59"/>
        <v>3</v>
      </c>
    </row>
    <row r="342" spans="2:39" x14ac:dyDescent="0.35">
      <c r="B342" s="2" t="s">
        <v>339</v>
      </c>
      <c r="C342">
        <v>89</v>
      </c>
      <c r="H342">
        <v>38</v>
      </c>
      <c r="L342">
        <v>20</v>
      </c>
      <c r="O342">
        <v>85</v>
      </c>
      <c r="T342">
        <v>35</v>
      </c>
      <c r="X342">
        <v>32</v>
      </c>
      <c r="AA342">
        <v>299</v>
      </c>
      <c r="AC342" s="4">
        <f t="shared" si="50"/>
        <v>89</v>
      </c>
      <c r="AD342" s="4">
        <f t="shared" si="51"/>
        <v>20</v>
      </c>
      <c r="AE342" s="4">
        <f t="shared" si="52"/>
        <v>109</v>
      </c>
      <c r="AF342" s="4">
        <f t="shared" si="53"/>
        <v>38</v>
      </c>
      <c r="AG342" s="4">
        <f t="shared" si="54"/>
        <v>147</v>
      </c>
      <c r="AI342" s="4">
        <f t="shared" si="55"/>
        <v>85</v>
      </c>
      <c r="AJ342" s="4">
        <f t="shared" si="56"/>
        <v>32</v>
      </c>
      <c r="AK342" s="4">
        <f t="shared" si="57"/>
        <v>117</v>
      </c>
      <c r="AL342" s="4">
        <f t="shared" si="58"/>
        <v>35</v>
      </c>
      <c r="AM342" s="4">
        <f t="shared" si="59"/>
        <v>152</v>
      </c>
    </row>
    <row r="343" spans="2:39" x14ac:dyDescent="0.35">
      <c r="B343" s="2" t="s">
        <v>340</v>
      </c>
      <c r="C343">
        <v>8808</v>
      </c>
      <c r="D343">
        <v>8</v>
      </c>
      <c r="L343">
        <v>2619</v>
      </c>
      <c r="M343">
        <v>10</v>
      </c>
      <c r="O343">
        <v>8640</v>
      </c>
      <c r="P343">
        <v>3</v>
      </c>
      <c r="X343">
        <v>2664</v>
      </c>
      <c r="Y343">
        <v>8</v>
      </c>
      <c r="AA343">
        <v>22760</v>
      </c>
      <c r="AC343" s="4">
        <f t="shared" si="50"/>
        <v>8816</v>
      </c>
      <c r="AD343" s="4">
        <f t="shared" si="51"/>
        <v>2629</v>
      </c>
      <c r="AE343" s="4">
        <f t="shared" si="52"/>
        <v>11445</v>
      </c>
      <c r="AF343" s="4">
        <f t="shared" si="53"/>
        <v>0</v>
      </c>
      <c r="AG343" s="4">
        <f t="shared" si="54"/>
        <v>11445</v>
      </c>
      <c r="AI343" s="4">
        <f t="shared" si="55"/>
        <v>8643</v>
      </c>
      <c r="AJ343" s="4">
        <f t="shared" si="56"/>
        <v>2672</v>
      </c>
      <c r="AK343" s="4">
        <f t="shared" si="57"/>
        <v>11315</v>
      </c>
      <c r="AL343" s="4">
        <f t="shared" si="58"/>
        <v>0</v>
      </c>
      <c r="AM343" s="4">
        <f t="shared" si="59"/>
        <v>11315</v>
      </c>
    </row>
    <row r="344" spans="2:39" x14ac:dyDescent="0.35">
      <c r="B344" s="2" t="s">
        <v>341</v>
      </c>
      <c r="H344">
        <v>5438</v>
      </c>
      <c r="I344">
        <v>18</v>
      </c>
      <c r="J344">
        <v>31</v>
      </c>
      <c r="K344">
        <v>74</v>
      </c>
      <c r="T344">
        <v>5395</v>
      </c>
      <c r="U344">
        <v>11</v>
      </c>
      <c r="V344">
        <v>55</v>
      </c>
      <c r="W344">
        <v>102</v>
      </c>
      <c r="AA344">
        <v>11124</v>
      </c>
      <c r="AC344" s="4">
        <f t="shared" si="50"/>
        <v>0</v>
      </c>
      <c r="AD344" s="4">
        <f t="shared" si="51"/>
        <v>0</v>
      </c>
      <c r="AE344" s="4">
        <f t="shared" si="52"/>
        <v>0</v>
      </c>
      <c r="AF344" s="4">
        <f t="shared" si="53"/>
        <v>5561</v>
      </c>
      <c r="AG344" s="4">
        <f t="shared" si="54"/>
        <v>5561</v>
      </c>
      <c r="AI344" s="4">
        <f t="shared" si="55"/>
        <v>0</v>
      </c>
      <c r="AJ344" s="4">
        <f t="shared" si="56"/>
        <v>0</v>
      </c>
      <c r="AK344" s="4">
        <f t="shared" si="57"/>
        <v>0</v>
      </c>
      <c r="AL344" s="4">
        <f>SUM(T344:W344)</f>
        <v>5563</v>
      </c>
      <c r="AM344" s="4">
        <f t="shared" si="59"/>
        <v>5563</v>
      </c>
    </row>
    <row r="345" spans="2:39" x14ac:dyDescent="0.35">
      <c r="B345" s="2" t="s">
        <v>342</v>
      </c>
      <c r="C345">
        <v>150</v>
      </c>
      <c r="O345">
        <v>117</v>
      </c>
      <c r="AA345">
        <v>267</v>
      </c>
      <c r="AC345" s="4">
        <f t="shared" si="50"/>
        <v>150</v>
      </c>
      <c r="AD345" s="4">
        <f t="shared" si="51"/>
        <v>0</v>
      </c>
      <c r="AE345" s="4">
        <f t="shared" si="52"/>
        <v>150</v>
      </c>
      <c r="AF345" s="4">
        <f t="shared" si="53"/>
        <v>0</v>
      </c>
      <c r="AG345" s="4">
        <f t="shared" si="54"/>
        <v>150</v>
      </c>
      <c r="AI345" s="4">
        <f t="shared" si="55"/>
        <v>117</v>
      </c>
      <c r="AJ345" s="4">
        <f t="shared" si="56"/>
        <v>0</v>
      </c>
      <c r="AK345" s="4">
        <f t="shared" si="57"/>
        <v>117</v>
      </c>
      <c r="AL345" s="4">
        <f t="shared" si="58"/>
        <v>0</v>
      </c>
      <c r="AM345" s="4">
        <f t="shared" si="59"/>
        <v>117</v>
      </c>
    </row>
    <row r="346" spans="2:39" x14ac:dyDescent="0.35">
      <c r="B346" s="2" t="s">
        <v>343</v>
      </c>
      <c r="C346">
        <v>176</v>
      </c>
      <c r="L346">
        <v>42</v>
      </c>
      <c r="O346">
        <v>160</v>
      </c>
      <c r="X346">
        <v>39</v>
      </c>
      <c r="AA346">
        <v>417</v>
      </c>
      <c r="AC346" s="4">
        <f t="shared" si="50"/>
        <v>176</v>
      </c>
      <c r="AD346" s="4">
        <f t="shared" si="51"/>
        <v>42</v>
      </c>
      <c r="AE346" s="4">
        <f t="shared" si="52"/>
        <v>218</v>
      </c>
      <c r="AF346" s="4">
        <f t="shared" si="53"/>
        <v>0</v>
      </c>
      <c r="AG346" s="4">
        <f t="shared" si="54"/>
        <v>218</v>
      </c>
      <c r="AI346" s="4">
        <f t="shared" si="55"/>
        <v>160</v>
      </c>
      <c r="AJ346" s="4">
        <f t="shared" si="56"/>
        <v>39</v>
      </c>
      <c r="AK346" s="4">
        <f t="shared" si="57"/>
        <v>199</v>
      </c>
      <c r="AL346" s="4">
        <f t="shared" si="58"/>
        <v>0</v>
      </c>
      <c r="AM346" s="4">
        <f t="shared" si="59"/>
        <v>199</v>
      </c>
    </row>
    <row r="347" spans="2:39" x14ac:dyDescent="0.35">
      <c r="B347" s="2" t="s">
        <v>344</v>
      </c>
      <c r="C347">
        <v>917</v>
      </c>
      <c r="L347">
        <v>279</v>
      </c>
      <c r="O347">
        <v>901</v>
      </c>
      <c r="X347">
        <v>272</v>
      </c>
      <c r="AA347">
        <v>2369</v>
      </c>
      <c r="AC347" s="4">
        <f t="shared" si="50"/>
        <v>917</v>
      </c>
      <c r="AD347" s="4">
        <f t="shared" si="51"/>
        <v>279</v>
      </c>
      <c r="AE347" s="4">
        <f t="shared" si="52"/>
        <v>1196</v>
      </c>
      <c r="AF347" s="4">
        <f t="shared" si="53"/>
        <v>0</v>
      </c>
      <c r="AG347" s="4">
        <f t="shared" si="54"/>
        <v>1196</v>
      </c>
      <c r="AI347" s="4">
        <f t="shared" si="55"/>
        <v>901</v>
      </c>
      <c r="AJ347" s="4">
        <f t="shared" si="56"/>
        <v>272</v>
      </c>
      <c r="AK347" s="4">
        <f t="shared" si="57"/>
        <v>1173</v>
      </c>
      <c r="AL347" s="4">
        <f t="shared" si="58"/>
        <v>0</v>
      </c>
      <c r="AM347" s="4">
        <f t="shared" si="59"/>
        <v>1173</v>
      </c>
    </row>
    <row r="348" spans="2:39" x14ac:dyDescent="0.35">
      <c r="B348" s="2" t="s">
        <v>345</v>
      </c>
      <c r="H348">
        <v>591</v>
      </c>
      <c r="T348">
        <v>550</v>
      </c>
      <c r="AA348">
        <v>1141</v>
      </c>
      <c r="AC348" s="4">
        <f t="shared" si="50"/>
        <v>0</v>
      </c>
      <c r="AD348" s="4">
        <f t="shared" si="51"/>
        <v>0</v>
      </c>
      <c r="AE348" s="4">
        <f t="shared" si="52"/>
        <v>0</v>
      </c>
      <c r="AF348" s="4">
        <f t="shared" si="53"/>
        <v>591</v>
      </c>
      <c r="AG348" s="4">
        <f t="shared" si="54"/>
        <v>591</v>
      </c>
      <c r="AI348" s="4">
        <f t="shared" si="55"/>
        <v>0</v>
      </c>
      <c r="AJ348" s="4">
        <f t="shared" si="56"/>
        <v>0</v>
      </c>
      <c r="AK348" s="4">
        <f t="shared" si="57"/>
        <v>0</v>
      </c>
      <c r="AL348" s="4">
        <f t="shared" si="58"/>
        <v>550</v>
      </c>
      <c r="AM348" s="4">
        <f t="shared" si="59"/>
        <v>550</v>
      </c>
    </row>
    <row r="349" spans="2:39" x14ac:dyDescent="0.35">
      <c r="B349" s="2" t="s">
        <v>346</v>
      </c>
      <c r="C349">
        <v>562</v>
      </c>
      <c r="L349">
        <v>160</v>
      </c>
      <c r="O349">
        <v>544</v>
      </c>
      <c r="X349">
        <v>162</v>
      </c>
      <c r="AA349">
        <v>1428</v>
      </c>
      <c r="AC349" s="4">
        <f t="shared" si="50"/>
        <v>562</v>
      </c>
      <c r="AD349" s="4">
        <f t="shared" si="51"/>
        <v>160</v>
      </c>
      <c r="AE349" s="4">
        <f t="shared" si="52"/>
        <v>722</v>
      </c>
      <c r="AF349" s="4">
        <f t="shared" si="53"/>
        <v>0</v>
      </c>
      <c r="AG349" s="4">
        <f t="shared" si="54"/>
        <v>722</v>
      </c>
      <c r="AI349" s="4">
        <f t="shared" si="55"/>
        <v>544</v>
      </c>
      <c r="AJ349" s="4">
        <f t="shared" si="56"/>
        <v>162</v>
      </c>
      <c r="AK349" s="4">
        <f t="shared" si="57"/>
        <v>706</v>
      </c>
      <c r="AL349" s="4">
        <f t="shared" si="58"/>
        <v>0</v>
      </c>
      <c r="AM349" s="4">
        <f t="shared" si="59"/>
        <v>706</v>
      </c>
    </row>
    <row r="350" spans="2:39" x14ac:dyDescent="0.35">
      <c r="B350" s="2" t="s">
        <v>347</v>
      </c>
      <c r="C350">
        <v>52</v>
      </c>
      <c r="H350">
        <v>28</v>
      </c>
      <c r="L350">
        <v>14</v>
      </c>
      <c r="O350">
        <v>55</v>
      </c>
      <c r="T350">
        <v>27</v>
      </c>
      <c r="X350">
        <v>16</v>
      </c>
      <c r="AA350">
        <v>192</v>
      </c>
      <c r="AC350" s="4">
        <f t="shared" si="50"/>
        <v>52</v>
      </c>
      <c r="AD350" s="4">
        <f t="shared" si="51"/>
        <v>14</v>
      </c>
      <c r="AE350" s="4">
        <f t="shared" si="52"/>
        <v>66</v>
      </c>
      <c r="AF350" s="4">
        <f t="shared" si="53"/>
        <v>28</v>
      </c>
      <c r="AG350" s="4">
        <f t="shared" si="54"/>
        <v>94</v>
      </c>
      <c r="AI350" s="4">
        <f t="shared" si="55"/>
        <v>55</v>
      </c>
      <c r="AJ350" s="4">
        <f t="shared" si="56"/>
        <v>16</v>
      </c>
      <c r="AK350" s="4">
        <f t="shared" si="57"/>
        <v>71</v>
      </c>
      <c r="AL350" s="4">
        <f t="shared" si="58"/>
        <v>27</v>
      </c>
      <c r="AM350" s="4">
        <f t="shared" si="59"/>
        <v>98</v>
      </c>
    </row>
    <row r="351" spans="2:39" x14ac:dyDescent="0.35">
      <c r="B351" s="2" t="s">
        <v>348</v>
      </c>
      <c r="C351">
        <v>36</v>
      </c>
      <c r="O351">
        <v>38</v>
      </c>
      <c r="AA351">
        <v>74</v>
      </c>
      <c r="AC351" s="4">
        <f t="shared" si="50"/>
        <v>36</v>
      </c>
      <c r="AD351" s="4">
        <f t="shared" si="51"/>
        <v>0</v>
      </c>
      <c r="AE351" s="4">
        <f t="shared" si="52"/>
        <v>36</v>
      </c>
      <c r="AF351" s="4">
        <f t="shared" si="53"/>
        <v>0</v>
      </c>
      <c r="AG351" s="4">
        <f t="shared" si="54"/>
        <v>36</v>
      </c>
      <c r="AI351" s="4">
        <f t="shared" si="55"/>
        <v>38</v>
      </c>
      <c r="AJ351" s="4">
        <f t="shared" si="56"/>
        <v>0</v>
      </c>
      <c r="AK351" s="4">
        <f t="shared" si="57"/>
        <v>38</v>
      </c>
      <c r="AL351" s="4">
        <f t="shared" si="58"/>
        <v>0</v>
      </c>
      <c r="AM351" s="4">
        <f t="shared" si="59"/>
        <v>38</v>
      </c>
    </row>
    <row r="352" spans="2:39" x14ac:dyDescent="0.35">
      <c r="B352" s="2" t="s">
        <v>349</v>
      </c>
      <c r="C352">
        <v>0</v>
      </c>
      <c r="L352">
        <v>0</v>
      </c>
      <c r="AA352">
        <v>0</v>
      </c>
      <c r="AC352" s="4">
        <f t="shared" si="50"/>
        <v>0</v>
      </c>
      <c r="AD352" s="4">
        <f t="shared" si="51"/>
        <v>0</v>
      </c>
      <c r="AE352" s="4">
        <f t="shared" si="52"/>
        <v>0</v>
      </c>
      <c r="AF352" s="4">
        <f t="shared" si="53"/>
        <v>0</v>
      </c>
      <c r="AG352" s="4">
        <f t="shared" si="54"/>
        <v>0</v>
      </c>
      <c r="AI352" s="4">
        <f t="shared" si="55"/>
        <v>0</v>
      </c>
      <c r="AJ352" s="4">
        <f t="shared" si="56"/>
        <v>0</v>
      </c>
      <c r="AK352" s="4">
        <f t="shared" si="57"/>
        <v>0</v>
      </c>
      <c r="AL352" s="4">
        <f t="shared" si="58"/>
        <v>0</v>
      </c>
      <c r="AM352" s="4">
        <f t="shared" si="59"/>
        <v>0</v>
      </c>
    </row>
    <row r="353" spans="2:39" x14ac:dyDescent="0.35">
      <c r="B353" s="2" t="s">
        <v>350</v>
      </c>
      <c r="C353">
        <v>108</v>
      </c>
      <c r="H353">
        <v>49</v>
      </c>
      <c r="L353">
        <v>21</v>
      </c>
      <c r="O353">
        <v>95</v>
      </c>
      <c r="T353">
        <v>44</v>
      </c>
      <c r="X353">
        <v>29</v>
      </c>
      <c r="AA353">
        <v>346</v>
      </c>
      <c r="AC353" s="4">
        <f t="shared" si="50"/>
        <v>108</v>
      </c>
      <c r="AD353" s="4">
        <f t="shared" si="51"/>
        <v>21</v>
      </c>
      <c r="AE353" s="4">
        <f t="shared" si="52"/>
        <v>129</v>
      </c>
      <c r="AF353" s="4">
        <f t="shared" si="53"/>
        <v>49</v>
      </c>
      <c r="AG353" s="4">
        <f t="shared" si="54"/>
        <v>178</v>
      </c>
      <c r="AI353" s="4">
        <f t="shared" si="55"/>
        <v>95</v>
      </c>
      <c r="AJ353" s="4">
        <f t="shared" si="56"/>
        <v>29</v>
      </c>
      <c r="AK353" s="4">
        <f t="shared" si="57"/>
        <v>124</v>
      </c>
      <c r="AL353" s="4">
        <f t="shared" si="58"/>
        <v>44</v>
      </c>
      <c r="AM353" s="4">
        <f t="shared" si="59"/>
        <v>168</v>
      </c>
    </row>
    <row r="354" spans="2:39" x14ac:dyDescent="0.35">
      <c r="B354" s="2" t="s">
        <v>351</v>
      </c>
      <c r="C354">
        <v>362</v>
      </c>
      <c r="L354">
        <v>105</v>
      </c>
      <c r="O354">
        <v>372</v>
      </c>
      <c r="X354">
        <v>102</v>
      </c>
      <c r="AA354">
        <v>941</v>
      </c>
      <c r="AC354" s="4">
        <f t="shared" si="50"/>
        <v>362</v>
      </c>
      <c r="AD354" s="4">
        <f t="shared" si="51"/>
        <v>105</v>
      </c>
      <c r="AE354" s="4">
        <f t="shared" si="52"/>
        <v>467</v>
      </c>
      <c r="AF354" s="4">
        <f t="shared" si="53"/>
        <v>0</v>
      </c>
      <c r="AG354" s="4">
        <f t="shared" si="54"/>
        <v>467</v>
      </c>
      <c r="AI354" s="4">
        <f t="shared" si="55"/>
        <v>372</v>
      </c>
      <c r="AJ354" s="4">
        <f t="shared" si="56"/>
        <v>102</v>
      </c>
      <c r="AK354" s="4">
        <f t="shared" si="57"/>
        <v>474</v>
      </c>
      <c r="AL354" s="4">
        <f t="shared" si="58"/>
        <v>0</v>
      </c>
      <c r="AM354" s="4">
        <f t="shared" si="59"/>
        <v>474</v>
      </c>
    </row>
    <row r="355" spans="2:39" x14ac:dyDescent="0.35">
      <c r="B355" s="2" t="s">
        <v>352</v>
      </c>
      <c r="C355">
        <v>421</v>
      </c>
      <c r="H355">
        <v>225</v>
      </c>
      <c r="L355">
        <v>128</v>
      </c>
      <c r="O355">
        <v>394</v>
      </c>
      <c r="T355">
        <v>234</v>
      </c>
      <c r="X355">
        <v>128</v>
      </c>
      <c r="AA355">
        <v>1530</v>
      </c>
      <c r="AC355" s="4">
        <f t="shared" si="50"/>
        <v>421</v>
      </c>
      <c r="AD355" s="4">
        <f t="shared" si="51"/>
        <v>128</v>
      </c>
      <c r="AE355" s="4">
        <f t="shared" si="52"/>
        <v>549</v>
      </c>
      <c r="AF355" s="4">
        <f t="shared" si="53"/>
        <v>225</v>
      </c>
      <c r="AG355" s="4">
        <f t="shared" si="54"/>
        <v>774</v>
      </c>
      <c r="AI355" s="4">
        <f t="shared" si="55"/>
        <v>394</v>
      </c>
      <c r="AJ355" s="4">
        <f t="shared" si="56"/>
        <v>128</v>
      </c>
      <c r="AK355" s="4">
        <f t="shared" si="57"/>
        <v>522</v>
      </c>
      <c r="AL355" s="4">
        <f t="shared" si="58"/>
        <v>234</v>
      </c>
      <c r="AM355" s="4">
        <f t="shared" si="59"/>
        <v>756</v>
      </c>
    </row>
    <row r="356" spans="2:39" x14ac:dyDescent="0.35">
      <c r="B356" s="2" t="s">
        <v>353</v>
      </c>
      <c r="C356">
        <v>408</v>
      </c>
      <c r="L356">
        <v>130</v>
      </c>
      <c r="O356">
        <v>419</v>
      </c>
      <c r="X356">
        <v>126</v>
      </c>
      <c r="AA356">
        <v>1083</v>
      </c>
      <c r="AC356" s="4">
        <f t="shared" si="50"/>
        <v>408</v>
      </c>
      <c r="AD356" s="4">
        <f t="shared" si="51"/>
        <v>130</v>
      </c>
      <c r="AE356" s="4">
        <f t="shared" si="52"/>
        <v>538</v>
      </c>
      <c r="AF356" s="4">
        <f t="shared" si="53"/>
        <v>0</v>
      </c>
      <c r="AG356" s="4">
        <f t="shared" si="54"/>
        <v>538</v>
      </c>
      <c r="AI356" s="4">
        <f t="shared" si="55"/>
        <v>419</v>
      </c>
      <c r="AJ356" s="4">
        <f t="shared" si="56"/>
        <v>126</v>
      </c>
      <c r="AK356" s="4">
        <f t="shared" si="57"/>
        <v>545</v>
      </c>
      <c r="AL356" s="4">
        <f t="shared" si="58"/>
        <v>0</v>
      </c>
      <c r="AM356" s="4">
        <f t="shared" si="59"/>
        <v>545</v>
      </c>
    </row>
    <row r="357" spans="2:39" x14ac:dyDescent="0.35">
      <c r="B357" s="2" t="s">
        <v>354</v>
      </c>
      <c r="H357">
        <v>234</v>
      </c>
      <c r="T357">
        <v>225</v>
      </c>
      <c r="AA357">
        <v>459</v>
      </c>
      <c r="AC357" s="4">
        <f t="shared" si="50"/>
        <v>0</v>
      </c>
      <c r="AD357" s="4">
        <f t="shared" si="51"/>
        <v>0</v>
      </c>
      <c r="AE357" s="4">
        <f t="shared" si="52"/>
        <v>0</v>
      </c>
      <c r="AF357" s="4">
        <f t="shared" si="53"/>
        <v>234</v>
      </c>
      <c r="AG357" s="4">
        <f t="shared" si="54"/>
        <v>234</v>
      </c>
      <c r="AI357" s="4">
        <f t="shared" si="55"/>
        <v>0</v>
      </c>
      <c r="AJ357" s="4">
        <f t="shared" si="56"/>
        <v>0</v>
      </c>
      <c r="AK357" s="4">
        <f t="shared" si="57"/>
        <v>0</v>
      </c>
      <c r="AL357" s="4">
        <f t="shared" si="58"/>
        <v>225</v>
      </c>
      <c r="AM357" s="4">
        <f t="shared" si="59"/>
        <v>225</v>
      </c>
    </row>
    <row r="358" spans="2:39" x14ac:dyDescent="0.35">
      <c r="B358" s="2" t="s">
        <v>355</v>
      </c>
      <c r="C358">
        <v>70</v>
      </c>
      <c r="O358">
        <v>63</v>
      </c>
      <c r="AA358">
        <v>133</v>
      </c>
      <c r="AC358" s="4">
        <f t="shared" si="50"/>
        <v>70</v>
      </c>
      <c r="AD358" s="4">
        <f t="shared" si="51"/>
        <v>0</v>
      </c>
      <c r="AE358" s="4">
        <f t="shared" si="52"/>
        <v>70</v>
      </c>
      <c r="AF358" s="4">
        <f t="shared" si="53"/>
        <v>0</v>
      </c>
      <c r="AG358" s="4">
        <f t="shared" si="54"/>
        <v>70</v>
      </c>
      <c r="AI358" s="4">
        <f t="shared" si="55"/>
        <v>63</v>
      </c>
      <c r="AJ358" s="4">
        <f t="shared" si="56"/>
        <v>0</v>
      </c>
      <c r="AK358" s="4">
        <f t="shared" si="57"/>
        <v>63</v>
      </c>
      <c r="AL358" s="4">
        <f t="shared" si="58"/>
        <v>0</v>
      </c>
      <c r="AM358" s="4">
        <f t="shared" si="59"/>
        <v>63</v>
      </c>
    </row>
    <row r="359" spans="2:39" x14ac:dyDescent="0.35">
      <c r="B359" s="2" t="s">
        <v>356</v>
      </c>
      <c r="C359">
        <v>281</v>
      </c>
      <c r="O359">
        <v>311</v>
      </c>
      <c r="AA359">
        <v>592</v>
      </c>
      <c r="AC359" s="4">
        <f t="shared" si="50"/>
        <v>281</v>
      </c>
      <c r="AD359" s="4">
        <f t="shared" si="51"/>
        <v>0</v>
      </c>
      <c r="AE359" s="4">
        <f t="shared" si="52"/>
        <v>281</v>
      </c>
      <c r="AF359" s="4">
        <f t="shared" si="53"/>
        <v>0</v>
      </c>
      <c r="AG359" s="4">
        <f t="shared" si="54"/>
        <v>281</v>
      </c>
      <c r="AI359" s="4">
        <f t="shared" si="55"/>
        <v>311</v>
      </c>
      <c r="AJ359" s="4">
        <f t="shared" si="56"/>
        <v>0</v>
      </c>
      <c r="AK359" s="4">
        <f t="shared" si="57"/>
        <v>311</v>
      </c>
      <c r="AL359" s="4">
        <f t="shared" si="58"/>
        <v>0</v>
      </c>
      <c r="AM359" s="4">
        <f t="shared" si="59"/>
        <v>311</v>
      </c>
    </row>
    <row r="360" spans="2:39" x14ac:dyDescent="0.35">
      <c r="B360" s="2" t="s">
        <v>357</v>
      </c>
      <c r="C360">
        <v>647</v>
      </c>
      <c r="L360">
        <v>181</v>
      </c>
      <c r="O360">
        <v>635</v>
      </c>
      <c r="X360">
        <v>189</v>
      </c>
      <c r="AA360">
        <v>1652</v>
      </c>
      <c r="AC360" s="4">
        <f t="shared" si="50"/>
        <v>647</v>
      </c>
      <c r="AD360" s="4">
        <f t="shared" si="51"/>
        <v>181</v>
      </c>
      <c r="AE360" s="4">
        <f t="shared" si="52"/>
        <v>828</v>
      </c>
      <c r="AF360" s="4">
        <f t="shared" si="53"/>
        <v>0</v>
      </c>
      <c r="AG360" s="4">
        <f t="shared" si="54"/>
        <v>828</v>
      </c>
      <c r="AI360" s="4">
        <f t="shared" si="55"/>
        <v>635</v>
      </c>
      <c r="AJ360" s="4">
        <f t="shared" si="56"/>
        <v>189</v>
      </c>
      <c r="AK360" s="4">
        <f t="shared" si="57"/>
        <v>824</v>
      </c>
      <c r="AL360" s="4">
        <f t="shared" si="58"/>
        <v>0</v>
      </c>
      <c r="AM360" s="4">
        <f t="shared" si="59"/>
        <v>824</v>
      </c>
    </row>
    <row r="361" spans="2:39" x14ac:dyDescent="0.35">
      <c r="B361" s="2" t="s">
        <v>358</v>
      </c>
      <c r="H361">
        <v>521</v>
      </c>
      <c r="I361">
        <v>0</v>
      </c>
      <c r="T361">
        <v>416</v>
      </c>
      <c r="U361">
        <v>76</v>
      </c>
      <c r="AA361">
        <v>1013</v>
      </c>
      <c r="AC361" s="4">
        <f t="shared" si="50"/>
        <v>0</v>
      </c>
      <c r="AD361" s="4">
        <f t="shared" si="51"/>
        <v>0</v>
      </c>
      <c r="AE361" s="4">
        <f t="shared" si="52"/>
        <v>0</v>
      </c>
      <c r="AF361" s="4">
        <f t="shared" si="53"/>
        <v>521</v>
      </c>
      <c r="AG361" s="4">
        <f t="shared" si="54"/>
        <v>521</v>
      </c>
      <c r="AI361" s="4">
        <f t="shared" si="55"/>
        <v>0</v>
      </c>
      <c r="AJ361" s="4">
        <f t="shared" si="56"/>
        <v>0</v>
      </c>
      <c r="AK361" s="4">
        <f t="shared" si="57"/>
        <v>0</v>
      </c>
      <c r="AL361" s="4">
        <f t="shared" si="58"/>
        <v>492</v>
      </c>
      <c r="AM361" s="4">
        <f t="shared" si="59"/>
        <v>492</v>
      </c>
    </row>
    <row r="362" spans="2:39" x14ac:dyDescent="0.35">
      <c r="B362" s="2" t="s">
        <v>359</v>
      </c>
      <c r="H362">
        <v>174</v>
      </c>
      <c r="T362">
        <v>175</v>
      </c>
      <c r="AA362">
        <v>349</v>
      </c>
      <c r="AC362" s="4">
        <f t="shared" si="50"/>
        <v>0</v>
      </c>
      <c r="AD362" s="4">
        <f t="shared" si="51"/>
        <v>0</v>
      </c>
      <c r="AE362" s="4">
        <f t="shared" si="52"/>
        <v>0</v>
      </c>
      <c r="AF362" s="4">
        <f t="shared" si="53"/>
        <v>174</v>
      </c>
      <c r="AG362" s="4">
        <f t="shared" si="54"/>
        <v>174</v>
      </c>
      <c r="AI362" s="4">
        <f t="shared" si="55"/>
        <v>0</v>
      </c>
      <c r="AJ362" s="4">
        <f t="shared" si="56"/>
        <v>0</v>
      </c>
      <c r="AK362" s="4">
        <f t="shared" si="57"/>
        <v>0</v>
      </c>
      <c r="AL362" s="4">
        <f t="shared" si="58"/>
        <v>175</v>
      </c>
      <c r="AM362" s="4">
        <f t="shared" si="59"/>
        <v>175</v>
      </c>
    </row>
    <row r="363" spans="2:39" x14ac:dyDescent="0.35">
      <c r="B363" s="2" t="s">
        <v>360</v>
      </c>
      <c r="H363">
        <v>57</v>
      </c>
      <c r="T363">
        <v>56</v>
      </c>
      <c r="AA363">
        <v>113</v>
      </c>
      <c r="AC363" s="4">
        <f t="shared" si="50"/>
        <v>0</v>
      </c>
      <c r="AD363" s="4">
        <f t="shared" si="51"/>
        <v>0</v>
      </c>
      <c r="AE363" s="4">
        <f t="shared" si="52"/>
        <v>0</v>
      </c>
      <c r="AF363" s="4">
        <f t="shared" si="53"/>
        <v>57</v>
      </c>
      <c r="AG363" s="4">
        <f t="shared" si="54"/>
        <v>57</v>
      </c>
      <c r="AI363" s="4">
        <f t="shared" si="55"/>
        <v>0</v>
      </c>
      <c r="AJ363" s="4">
        <f t="shared" si="56"/>
        <v>0</v>
      </c>
      <c r="AK363" s="4">
        <f t="shared" si="57"/>
        <v>0</v>
      </c>
      <c r="AL363" s="4">
        <f t="shared" si="58"/>
        <v>56</v>
      </c>
      <c r="AM363" s="4">
        <f t="shared" si="59"/>
        <v>56</v>
      </c>
    </row>
    <row r="364" spans="2:39" x14ac:dyDescent="0.35">
      <c r="B364" s="2" t="s">
        <v>361</v>
      </c>
      <c r="C364">
        <v>19</v>
      </c>
      <c r="O364">
        <v>22</v>
      </c>
      <c r="AA364">
        <v>41</v>
      </c>
      <c r="AC364" s="4">
        <f t="shared" si="50"/>
        <v>19</v>
      </c>
      <c r="AD364" s="4">
        <f t="shared" si="51"/>
        <v>0</v>
      </c>
      <c r="AE364" s="4">
        <f t="shared" si="52"/>
        <v>19</v>
      </c>
      <c r="AF364" s="4">
        <f t="shared" si="53"/>
        <v>0</v>
      </c>
      <c r="AG364" s="4">
        <f t="shared" si="54"/>
        <v>19</v>
      </c>
      <c r="AI364" s="4">
        <f t="shared" si="55"/>
        <v>22</v>
      </c>
      <c r="AJ364" s="4">
        <f t="shared" si="56"/>
        <v>0</v>
      </c>
      <c r="AK364" s="4">
        <f t="shared" si="57"/>
        <v>22</v>
      </c>
      <c r="AL364" s="4">
        <f t="shared" si="58"/>
        <v>0</v>
      </c>
      <c r="AM364" s="4">
        <f t="shared" si="59"/>
        <v>22</v>
      </c>
    </row>
    <row r="365" spans="2:39" x14ac:dyDescent="0.35">
      <c r="B365" s="2" t="s">
        <v>362</v>
      </c>
      <c r="C365">
        <v>40</v>
      </c>
      <c r="L365">
        <v>18</v>
      </c>
      <c r="O365">
        <v>24</v>
      </c>
      <c r="X365">
        <v>23</v>
      </c>
      <c r="AA365">
        <v>105</v>
      </c>
      <c r="AC365" s="4">
        <f t="shared" si="50"/>
        <v>40</v>
      </c>
      <c r="AD365" s="4">
        <f t="shared" si="51"/>
        <v>18</v>
      </c>
      <c r="AE365" s="4">
        <f t="shared" si="52"/>
        <v>58</v>
      </c>
      <c r="AF365" s="4">
        <f t="shared" si="53"/>
        <v>0</v>
      </c>
      <c r="AG365" s="4">
        <f t="shared" si="54"/>
        <v>58</v>
      </c>
      <c r="AI365" s="4">
        <f t="shared" si="55"/>
        <v>24</v>
      </c>
      <c r="AJ365" s="4">
        <f t="shared" si="56"/>
        <v>23</v>
      </c>
      <c r="AK365" s="4">
        <f t="shared" si="57"/>
        <v>47</v>
      </c>
      <c r="AL365" s="4">
        <f t="shared" si="58"/>
        <v>0</v>
      </c>
      <c r="AM365" s="4">
        <f t="shared" si="59"/>
        <v>47</v>
      </c>
    </row>
    <row r="366" spans="2:39" x14ac:dyDescent="0.35">
      <c r="B366" s="2" t="s">
        <v>363</v>
      </c>
      <c r="C366">
        <v>854</v>
      </c>
      <c r="L366">
        <v>229</v>
      </c>
      <c r="M366">
        <v>0</v>
      </c>
      <c r="O366">
        <v>806</v>
      </c>
      <c r="X366">
        <v>215</v>
      </c>
      <c r="Y366">
        <v>14</v>
      </c>
      <c r="AA366">
        <v>2118</v>
      </c>
      <c r="AC366" s="4">
        <f t="shared" si="50"/>
        <v>854</v>
      </c>
      <c r="AD366" s="4">
        <f t="shared" si="51"/>
        <v>229</v>
      </c>
      <c r="AE366" s="4">
        <f t="shared" si="52"/>
        <v>1083</v>
      </c>
      <c r="AF366" s="4">
        <f t="shared" si="53"/>
        <v>0</v>
      </c>
      <c r="AG366" s="4">
        <f t="shared" si="54"/>
        <v>1083</v>
      </c>
      <c r="AI366" s="4">
        <f t="shared" si="55"/>
        <v>806</v>
      </c>
      <c r="AJ366" s="4">
        <f t="shared" si="56"/>
        <v>229</v>
      </c>
      <c r="AK366" s="4">
        <f t="shared" si="57"/>
        <v>1035</v>
      </c>
      <c r="AL366" s="4">
        <f t="shared" si="58"/>
        <v>0</v>
      </c>
      <c r="AM366" s="4">
        <f t="shared" si="59"/>
        <v>1035</v>
      </c>
    </row>
    <row r="367" spans="2:39" x14ac:dyDescent="0.35">
      <c r="B367" s="2" t="s">
        <v>364</v>
      </c>
      <c r="H367">
        <v>387</v>
      </c>
      <c r="I367">
        <v>0</v>
      </c>
      <c r="T367">
        <v>349</v>
      </c>
      <c r="U367">
        <v>32</v>
      </c>
      <c r="AA367">
        <v>768</v>
      </c>
      <c r="AC367" s="4">
        <f t="shared" si="50"/>
        <v>0</v>
      </c>
      <c r="AD367" s="4">
        <f t="shared" si="51"/>
        <v>0</v>
      </c>
      <c r="AE367" s="4">
        <f t="shared" si="52"/>
        <v>0</v>
      </c>
      <c r="AF367" s="4">
        <f t="shared" si="53"/>
        <v>387</v>
      </c>
      <c r="AG367" s="4">
        <f t="shared" si="54"/>
        <v>387</v>
      </c>
      <c r="AI367" s="4">
        <f t="shared" si="55"/>
        <v>0</v>
      </c>
      <c r="AJ367" s="4">
        <f t="shared" si="56"/>
        <v>0</v>
      </c>
      <c r="AK367" s="4">
        <f t="shared" si="57"/>
        <v>0</v>
      </c>
      <c r="AL367" s="4">
        <f t="shared" si="58"/>
        <v>381</v>
      </c>
      <c r="AM367" s="4">
        <f t="shared" si="59"/>
        <v>381</v>
      </c>
    </row>
    <row r="368" spans="2:39" x14ac:dyDescent="0.35">
      <c r="B368" s="2" t="s">
        <v>365</v>
      </c>
      <c r="C368">
        <v>32</v>
      </c>
      <c r="L368">
        <v>10</v>
      </c>
      <c r="O368">
        <v>33</v>
      </c>
      <c r="X368">
        <v>9</v>
      </c>
      <c r="AA368">
        <v>84</v>
      </c>
      <c r="AC368" s="4">
        <f t="shared" si="50"/>
        <v>32</v>
      </c>
      <c r="AD368" s="4">
        <f t="shared" si="51"/>
        <v>10</v>
      </c>
      <c r="AE368" s="4">
        <f t="shared" si="52"/>
        <v>42</v>
      </c>
      <c r="AF368" s="4">
        <f t="shared" si="53"/>
        <v>0</v>
      </c>
      <c r="AG368" s="4">
        <f t="shared" si="54"/>
        <v>42</v>
      </c>
      <c r="AI368" s="4">
        <f t="shared" si="55"/>
        <v>33</v>
      </c>
      <c r="AJ368" s="4">
        <f t="shared" si="56"/>
        <v>9</v>
      </c>
      <c r="AK368" s="4">
        <f t="shared" si="57"/>
        <v>42</v>
      </c>
      <c r="AL368" s="4">
        <f t="shared" si="58"/>
        <v>0</v>
      </c>
      <c r="AM368" s="4">
        <f t="shared" si="59"/>
        <v>42</v>
      </c>
    </row>
    <row r="369" spans="2:39" x14ac:dyDescent="0.35">
      <c r="B369" s="2" t="s">
        <v>366</v>
      </c>
      <c r="C369">
        <v>107</v>
      </c>
      <c r="L369">
        <v>33</v>
      </c>
      <c r="O369">
        <v>89</v>
      </c>
      <c r="X369">
        <v>29</v>
      </c>
      <c r="AA369">
        <v>258</v>
      </c>
      <c r="AC369" s="4">
        <f t="shared" si="50"/>
        <v>107</v>
      </c>
      <c r="AD369" s="4">
        <f t="shared" si="51"/>
        <v>33</v>
      </c>
      <c r="AE369" s="4">
        <f t="shared" si="52"/>
        <v>140</v>
      </c>
      <c r="AF369" s="4">
        <f t="shared" si="53"/>
        <v>0</v>
      </c>
      <c r="AG369" s="4">
        <f t="shared" si="54"/>
        <v>140</v>
      </c>
      <c r="AI369" s="4">
        <f t="shared" si="55"/>
        <v>89</v>
      </c>
      <c r="AJ369" s="4">
        <f t="shared" si="56"/>
        <v>29</v>
      </c>
      <c r="AK369" s="4">
        <f t="shared" si="57"/>
        <v>118</v>
      </c>
      <c r="AL369" s="4">
        <f t="shared" si="58"/>
        <v>0</v>
      </c>
      <c r="AM369" s="4">
        <f t="shared" si="59"/>
        <v>118</v>
      </c>
    </row>
    <row r="370" spans="2:39" x14ac:dyDescent="0.35">
      <c r="B370" s="2" t="s">
        <v>367</v>
      </c>
      <c r="H370">
        <v>80</v>
      </c>
      <c r="T370">
        <v>66</v>
      </c>
      <c r="AA370">
        <v>146</v>
      </c>
      <c r="AC370" s="4">
        <f t="shared" si="50"/>
        <v>0</v>
      </c>
      <c r="AD370" s="4">
        <f t="shared" si="51"/>
        <v>0</v>
      </c>
      <c r="AE370" s="4">
        <f t="shared" si="52"/>
        <v>0</v>
      </c>
      <c r="AF370" s="4">
        <f t="shared" si="53"/>
        <v>80</v>
      </c>
      <c r="AG370" s="4">
        <f t="shared" si="54"/>
        <v>80</v>
      </c>
      <c r="AI370" s="4">
        <f t="shared" si="55"/>
        <v>0</v>
      </c>
      <c r="AJ370" s="4">
        <f t="shared" si="56"/>
        <v>0</v>
      </c>
      <c r="AK370" s="4">
        <f t="shared" si="57"/>
        <v>0</v>
      </c>
      <c r="AL370" s="4">
        <f t="shared" si="58"/>
        <v>66</v>
      </c>
      <c r="AM370" s="4">
        <f t="shared" si="59"/>
        <v>66</v>
      </c>
    </row>
    <row r="371" spans="2:39" x14ac:dyDescent="0.35">
      <c r="B371" s="2" t="s">
        <v>368</v>
      </c>
      <c r="C371">
        <v>342</v>
      </c>
      <c r="L371">
        <v>77</v>
      </c>
      <c r="O371">
        <v>352</v>
      </c>
      <c r="X371">
        <v>86</v>
      </c>
      <c r="AA371">
        <v>857</v>
      </c>
      <c r="AC371" s="4">
        <f t="shared" si="50"/>
        <v>342</v>
      </c>
      <c r="AD371" s="4">
        <f t="shared" si="51"/>
        <v>77</v>
      </c>
      <c r="AE371" s="4">
        <f t="shared" si="52"/>
        <v>419</v>
      </c>
      <c r="AF371" s="4">
        <f t="shared" si="53"/>
        <v>0</v>
      </c>
      <c r="AG371" s="4">
        <f t="shared" si="54"/>
        <v>419</v>
      </c>
      <c r="AI371" s="4">
        <f t="shared" si="55"/>
        <v>352</v>
      </c>
      <c r="AJ371" s="4">
        <f t="shared" si="56"/>
        <v>86</v>
      </c>
      <c r="AK371" s="4">
        <f t="shared" si="57"/>
        <v>438</v>
      </c>
      <c r="AL371" s="4">
        <f t="shared" si="58"/>
        <v>0</v>
      </c>
      <c r="AM371" s="4">
        <f t="shared" si="59"/>
        <v>438</v>
      </c>
    </row>
    <row r="372" spans="2:39" x14ac:dyDescent="0.35">
      <c r="B372" s="2" t="s">
        <v>369</v>
      </c>
      <c r="C372">
        <v>45</v>
      </c>
      <c r="O372">
        <v>62</v>
      </c>
      <c r="AA372">
        <v>107</v>
      </c>
      <c r="AC372" s="4">
        <f t="shared" si="50"/>
        <v>45</v>
      </c>
      <c r="AD372" s="4">
        <f t="shared" si="51"/>
        <v>0</v>
      </c>
      <c r="AE372" s="4">
        <f t="shared" si="52"/>
        <v>45</v>
      </c>
      <c r="AF372" s="4">
        <f t="shared" si="53"/>
        <v>0</v>
      </c>
      <c r="AG372" s="4">
        <f t="shared" si="54"/>
        <v>45</v>
      </c>
      <c r="AI372" s="4">
        <f t="shared" si="55"/>
        <v>62</v>
      </c>
      <c r="AJ372" s="4">
        <f t="shared" si="56"/>
        <v>0</v>
      </c>
      <c r="AK372" s="4">
        <f t="shared" si="57"/>
        <v>62</v>
      </c>
      <c r="AL372" s="4">
        <f t="shared" si="58"/>
        <v>0</v>
      </c>
      <c r="AM372" s="4">
        <f t="shared" si="59"/>
        <v>62</v>
      </c>
    </row>
    <row r="373" spans="2:39" x14ac:dyDescent="0.35">
      <c r="B373" s="2" t="s">
        <v>370</v>
      </c>
      <c r="H373">
        <v>1293</v>
      </c>
      <c r="I373">
        <v>0</v>
      </c>
      <c r="T373">
        <v>1222</v>
      </c>
      <c r="U373">
        <v>44</v>
      </c>
      <c r="AA373">
        <v>2559</v>
      </c>
      <c r="AC373" s="4">
        <f t="shared" si="50"/>
        <v>0</v>
      </c>
      <c r="AD373" s="4">
        <f t="shared" si="51"/>
        <v>0</v>
      </c>
      <c r="AE373" s="4">
        <f t="shared" si="52"/>
        <v>0</v>
      </c>
      <c r="AF373" s="4">
        <f t="shared" si="53"/>
        <v>1293</v>
      </c>
      <c r="AG373" s="4">
        <f t="shared" si="54"/>
        <v>1293</v>
      </c>
      <c r="AI373" s="4">
        <f t="shared" si="55"/>
        <v>0</v>
      </c>
      <c r="AJ373" s="4">
        <f t="shared" si="56"/>
        <v>0</v>
      </c>
      <c r="AK373" s="4">
        <f t="shared" si="57"/>
        <v>0</v>
      </c>
      <c r="AL373" s="4">
        <f t="shared" si="58"/>
        <v>1266</v>
      </c>
      <c r="AM373" s="4">
        <f t="shared" si="59"/>
        <v>1266</v>
      </c>
    </row>
    <row r="374" spans="2:39" x14ac:dyDescent="0.35">
      <c r="B374" s="2" t="s">
        <v>371</v>
      </c>
      <c r="C374">
        <v>144</v>
      </c>
      <c r="H374">
        <v>83</v>
      </c>
      <c r="L374">
        <v>30</v>
      </c>
      <c r="O374">
        <v>151</v>
      </c>
      <c r="T374">
        <v>75</v>
      </c>
      <c r="X374">
        <v>34</v>
      </c>
      <c r="AA374">
        <v>517</v>
      </c>
      <c r="AC374" s="4">
        <f t="shared" si="50"/>
        <v>144</v>
      </c>
      <c r="AD374" s="4">
        <f t="shared" si="51"/>
        <v>30</v>
      </c>
      <c r="AE374" s="4">
        <f t="shared" si="52"/>
        <v>174</v>
      </c>
      <c r="AF374" s="4">
        <f t="shared" si="53"/>
        <v>83</v>
      </c>
      <c r="AG374" s="4">
        <f t="shared" si="54"/>
        <v>257</v>
      </c>
      <c r="AI374" s="4">
        <f t="shared" si="55"/>
        <v>151</v>
      </c>
      <c r="AJ374" s="4">
        <f t="shared" si="56"/>
        <v>34</v>
      </c>
      <c r="AK374" s="4">
        <f t="shared" si="57"/>
        <v>185</v>
      </c>
      <c r="AL374" s="4">
        <f t="shared" si="58"/>
        <v>75</v>
      </c>
      <c r="AM374" s="4">
        <f t="shared" si="59"/>
        <v>260</v>
      </c>
    </row>
    <row r="375" spans="2:39" x14ac:dyDescent="0.35">
      <c r="B375" s="2" t="s">
        <v>372</v>
      </c>
      <c r="H375">
        <v>69</v>
      </c>
      <c r="T375">
        <v>72</v>
      </c>
      <c r="AA375">
        <v>141</v>
      </c>
      <c r="AC375" s="4">
        <f t="shared" si="50"/>
        <v>0</v>
      </c>
      <c r="AD375" s="4">
        <f t="shared" si="51"/>
        <v>0</v>
      </c>
      <c r="AE375" s="4">
        <f t="shared" si="52"/>
        <v>0</v>
      </c>
      <c r="AF375" s="4">
        <f t="shared" si="53"/>
        <v>69</v>
      </c>
      <c r="AG375" s="4">
        <f t="shared" si="54"/>
        <v>69</v>
      </c>
      <c r="AI375" s="4">
        <f t="shared" si="55"/>
        <v>0</v>
      </c>
      <c r="AJ375" s="4">
        <f t="shared" si="56"/>
        <v>0</v>
      </c>
      <c r="AK375" s="4">
        <f t="shared" si="57"/>
        <v>0</v>
      </c>
      <c r="AL375" s="4">
        <f t="shared" si="58"/>
        <v>72</v>
      </c>
      <c r="AM375" s="4">
        <f t="shared" si="59"/>
        <v>72</v>
      </c>
    </row>
    <row r="376" spans="2:39" x14ac:dyDescent="0.35">
      <c r="B376" s="2" t="s">
        <v>373</v>
      </c>
      <c r="C376">
        <v>59</v>
      </c>
      <c r="L376">
        <v>5</v>
      </c>
      <c r="O376">
        <v>60</v>
      </c>
      <c r="X376">
        <v>3</v>
      </c>
      <c r="AA376">
        <v>127</v>
      </c>
      <c r="AC376" s="4">
        <f t="shared" si="50"/>
        <v>59</v>
      </c>
      <c r="AD376" s="4">
        <f t="shared" si="51"/>
        <v>5</v>
      </c>
      <c r="AE376" s="4">
        <f t="shared" si="52"/>
        <v>64</v>
      </c>
      <c r="AF376" s="4">
        <f t="shared" si="53"/>
        <v>0</v>
      </c>
      <c r="AG376" s="4">
        <f t="shared" si="54"/>
        <v>64</v>
      </c>
      <c r="AI376" s="4">
        <f t="shared" si="55"/>
        <v>60</v>
      </c>
      <c r="AJ376" s="4">
        <f t="shared" si="56"/>
        <v>3</v>
      </c>
      <c r="AK376" s="4">
        <f t="shared" si="57"/>
        <v>63</v>
      </c>
      <c r="AL376" s="4">
        <f t="shared" si="58"/>
        <v>0</v>
      </c>
      <c r="AM376" s="4">
        <f t="shared" si="59"/>
        <v>63</v>
      </c>
    </row>
    <row r="377" spans="2:39" x14ac:dyDescent="0.35">
      <c r="B377" s="2" t="s">
        <v>374</v>
      </c>
      <c r="C377">
        <v>4</v>
      </c>
      <c r="O377">
        <v>4</v>
      </c>
      <c r="AA377">
        <v>8</v>
      </c>
      <c r="AC377" s="4">
        <f t="shared" si="50"/>
        <v>4</v>
      </c>
      <c r="AD377" s="4">
        <f t="shared" si="51"/>
        <v>0</v>
      </c>
      <c r="AE377" s="4">
        <f t="shared" si="52"/>
        <v>4</v>
      </c>
      <c r="AF377" s="4">
        <f t="shared" si="53"/>
        <v>0</v>
      </c>
      <c r="AG377" s="4">
        <f t="shared" si="54"/>
        <v>4</v>
      </c>
      <c r="AI377" s="4">
        <f t="shared" si="55"/>
        <v>4</v>
      </c>
      <c r="AJ377" s="4">
        <f t="shared" si="56"/>
        <v>0</v>
      </c>
      <c r="AK377" s="4">
        <f t="shared" si="57"/>
        <v>4</v>
      </c>
      <c r="AL377" s="4">
        <f t="shared" si="58"/>
        <v>0</v>
      </c>
      <c r="AM377" s="4">
        <f t="shared" si="59"/>
        <v>4</v>
      </c>
    </row>
    <row r="378" spans="2:39" x14ac:dyDescent="0.35">
      <c r="B378" s="2" t="s">
        <v>375</v>
      </c>
      <c r="C378">
        <v>16</v>
      </c>
      <c r="O378">
        <v>18</v>
      </c>
      <c r="AA378">
        <v>34</v>
      </c>
      <c r="AC378" s="4">
        <f t="shared" si="50"/>
        <v>16</v>
      </c>
      <c r="AD378" s="4">
        <f t="shared" si="51"/>
        <v>0</v>
      </c>
      <c r="AE378" s="4">
        <f t="shared" si="52"/>
        <v>16</v>
      </c>
      <c r="AF378" s="4">
        <f t="shared" si="53"/>
        <v>0</v>
      </c>
      <c r="AG378" s="4">
        <f t="shared" si="54"/>
        <v>16</v>
      </c>
      <c r="AI378" s="4">
        <f t="shared" si="55"/>
        <v>18</v>
      </c>
      <c r="AJ378" s="4">
        <f t="shared" si="56"/>
        <v>0</v>
      </c>
      <c r="AK378" s="4">
        <f t="shared" si="57"/>
        <v>18</v>
      </c>
      <c r="AL378" s="4">
        <f t="shared" si="58"/>
        <v>0</v>
      </c>
      <c r="AM378" s="4">
        <f t="shared" si="59"/>
        <v>18</v>
      </c>
    </row>
    <row r="379" spans="2:39" x14ac:dyDescent="0.35">
      <c r="B379" s="2" t="s">
        <v>376</v>
      </c>
      <c r="C379">
        <v>13</v>
      </c>
      <c r="O379">
        <v>16</v>
      </c>
      <c r="AA379">
        <v>29</v>
      </c>
      <c r="AC379" s="4">
        <f t="shared" si="50"/>
        <v>13</v>
      </c>
      <c r="AD379" s="4">
        <f t="shared" si="51"/>
        <v>0</v>
      </c>
      <c r="AE379" s="4">
        <f t="shared" si="52"/>
        <v>13</v>
      </c>
      <c r="AF379" s="4">
        <f t="shared" si="53"/>
        <v>0</v>
      </c>
      <c r="AG379" s="4">
        <f t="shared" si="54"/>
        <v>13</v>
      </c>
      <c r="AI379" s="4">
        <f t="shared" si="55"/>
        <v>16</v>
      </c>
      <c r="AJ379" s="4">
        <f t="shared" si="56"/>
        <v>0</v>
      </c>
      <c r="AK379" s="4">
        <f t="shared" si="57"/>
        <v>16</v>
      </c>
      <c r="AL379" s="4">
        <f t="shared" si="58"/>
        <v>0</v>
      </c>
      <c r="AM379" s="4">
        <f t="shared" si="59"/>
        <v>16</v>
      </c>
    </row>
    <row r="380" spans="2:39" x14ac:dyDescent="0.35">
      <c r="B380" s="2" t="s">
        <v>377</v>
      </c>
      <c r="C380">
        <v>92</v>
      </c>
      <c r="H380">
        <v>43</v>
      </c>
      <c r="L380">
        <v>15</v>
      </c>
      <c r="O380">
        <v>89</v>
      </c>
      <c r="T380">
        <v>36</v>
      </c>
      <c r="X380">
        <v>21</v>
      </c>
      <c r="AA380">
        <v>296</v>
      </c>
      <c r="AC380" s="4">
        <f t="shared" si="50"/>
        <v>92</v>
      </c>
      <c r="AD380" s="4">
        <f t="shared" si="51"/>
        <v>15</v>
      </c>
      <c r="AE380" s="4">
        <f t="shared" si="52"/>
        <v>107</v>
      </c>
      <c r="AF380" s="4">
        <f t="shared" si="53"/>
        <v>43</v>
      </c>
      <c r="AG380" s="4">
        <f t="shared" si="54"/>
        <v>150</v>
      </c>
      <c r="AI380" s="4">
        <f t="shared" si="55"/>
        <v>89</v>
      </c>
      <c r="AJ380" s="4">
        <f t="shared" si="56"/>
        <v>21</v>
      </c>
      <c r="AK380" s="4">
        <f t="shared" si="57"/>
        <v>110</v>
      </c>
      <c r="AL380" s="4">
        <f t="shared" si="58"/>
        <v>36</v>
      </c>
      <c r="AM380" s="4">
        <f t="shared" si="59"/>
        <v>146</v>
      </c>
    </row>
    <row r="381" spans="2:39" x14ac:dyDescent="0.35">
      <c r="B381" s="2" t="s">
        <v>378</v>
      </c>
      <c r="C381">
        <v>12</v>
      </c>
      <c r="O381">
        <v>15</v>
      </c>
      <c r="AA381">
        <v>27</v>
      </c>
      <c r="AC381" s="4">
        <f t="shared" si="50"/>
        <v>12</v>
      </c>
      <c r="AD381" s="4">
        <f t="shared" si="51"/>
        <v>0</v>
      </c>
      <c r="AE381" s="4">
        <f t="shared" si="52"/>
        <v>12</v>
      </c>
      <c r="AF381" s="4">
        <f t="shared" si="53"/>
        <v>0</v>
      </c>
      <c r="AG381" s="4">
        <f t="shared" si="54"/>
        <v>12</v>
      </c>
      <c r="AI381" s="4">
        <f t="shared" si="55"/>
        <v>15</v>
      </c>
      <c r="AJ381" s="4">
        <f t="shared" si="56"/>
        <v>0</v>
      </c>
      <c r="AK381" s="4">
        <f t="shared" si="57"/>
        <v>15</v>
      </c>
      <c r="AL381" s="4">
        <f t="shared" si="58"/>
        <v>0</v>
      </c>
      <c r="AM381" s="4">
        <f t="shared" si="59"/>
        <v>15</v>
      </c>
    </row>
    <row r="382" spans="2:39" x14ac:dyDescent="0.35">
      <c r="B382" s="2" t="s">
        <v>379</v>
      </c>
      <c r="C382">
        <v>66</v>
      </c>
      <c r="O382">
        <v>67</v>
      </c>
      <c r="AA382">
        <v>133</v>
      </c>
      <c r="AC382" s="4">
        <f t="shared" si="50"/>
        <v>66</v>
      </c>
      <c r="AD382" s="4">
        <f t="shared" si="51"/>
        <v>0</v>
      </c>
      <c r="AE382" s="4">
        <f t="shared" si="52"/>
        <v>66</v>
      </c>
      <c r="AF382" s="4">
        <f t="shared" si="53"/>
        <v>0</v>
      </c>
      <c r="AG382" s="4">
        <f t="shared" si="54"/>
        <v>66</v>
      </c>
      <c r="AI382" s="4">
        <f t="shared" si="55"/>
        <v>67</v>
      </c>
      <c r="AJ382" s="4">
        <f t="shared" si="56"/>
        <v>0</v>
      </c>
      <c r="AK382" s="4">
        <f t="shared" si="57"/>
        <v>67</v>
      </c>
      <c r="AL382" s="4">
        <f t="shared" si="58"/>
        <v>0</v>
      </c>
      <c r="AM382" s="4">
        <f t="shared" si="59"/>
        <v>67</v>
      </c>
    </row>
    <row r="383" spans="2:39" x14ac:dyDescent="0.35">
      <c r="B383" s="2" t="s">
        <v>380</v>
      </c>
      <c r="C383">
        <v>13</v>
      </c>
      <c r="O383">
        <v>14</v>
      </c>
      <c r="AA383">
        <v>27</v>
      </c>
      <c r="AC383" s="4">
        <f t="shared" si="50"/>
        <v>13</v>
      </c>
      <c r="AD383" s="4">
        <f t="shared" si="51"/>
        <v>0</v>
      </c>
      <c r="AE383" s="4">
        <f t="shared" si="52"/>
        <v>13</v>
      </c>
      <c r="AF383" s="4">
        <f t="shared" si="53"/>
        <v>0</v>
      </c>
      <c r="AG383" s="4">
        <f t="shared" si="54"/>
        <v>13</v>
      </c>
      <c r="AI383" s="4">
        <f t="shared" si="55"/>
        <v>14</v>
      </c>
      <c r="AJ383" s="4">
        <f t="shared" si="56"/>
        <v>0</v>
      </c>
      <c r="AK383" s="4">
        <f t="shared" si="57"/>
        <v>14</v>
      </c>
      <c r="AL383" s="4">
        <f t="shared" si="58"/>
        <v>0</v>
      </c>
      <c r="AM383" s="4">
        <f t="shared" si="59"/>
        <v>14</v>
      </c>
    </row>
    <row r="384" spans="2:39" x14ac:dyDescent="0.35">
      <c r="B384" s="2" t="s">
        <v>381</v>
      </c>
      <c r="C384">
        <v>118</v>
      </c>
      <c r="L384">
        <v>36</v>
      </c>
      <c r="O384">
        <v>109</v>
      </c>
      <c r="X384">
        <v>37</v>
      </c>
      <c r="AA384">
        <v>300</v>
      </c>
      <c r="AC384" s="4">
        <f t="shared" si="50"/>
        <v>118</v>
      </c>
      <c r="AD384" s="4">
        <f t="shared" si="51"/>
        <v>36</v>
      </c>
      <c r="AE384" s="4">
        <f t="shared" si="52"/>
        <v>154</v>
      </c>
      <c r="AF384" s="4">
        <f t="shared" si="53"/>
        <v>0</v>
      </c>
      <c r="AG384" s="4">
        <f t="shared" si="54"/>
        <v>154</v>
      </c>
      <c r="AI384" s="4">
        <f t="shared" si="55"/>
        <v>109</v>
      </c>
      <c r="AJ384" s="4">
        <f t="shared" si="56"/>
        <v>37</v>
      </c>
      <c r="AK384" s="4">
        <f t="shared" si="57"/>
        <v>146</v>
      </c>
      <c r="AL384" s="4">
        <f t="shared" si="58"/>
        <v>0</v>
      </c>
      <c r="AM384" s="4">
        <f t="shared" si="59"/>
        <v>146</v>
      </c>
    </row>
    <row r="385" spans="2:39" x14ac:dyDescent="0.35">
      <c r="B385" s="2" t="s">
        <v>382</v>
      </c>
      <c r="C385">
        <v>66</v>
      </c>
      <c r="H385">
        <v>50</v>
      </c>
      <c r="L385">
        <v>22</v>
      </c>
      <c r="O385">
        <v>63</v>
      </c>
      <c r="T385">
        <v>54</v>
      </c>
      <c r="X385">
        <v>18</v>
      </c>
      <c r="AA385">
        <v>273</v>
      </c>
      <c r="AC385" s="4">
        <f t="shared" si="50"/>
        <v>66</v>
      </c>
      <c r="AD385" s="4">
        <f t="shared" si="51"/>
        <v>22</v>
      </c>
      <c r="AE385" s="4">
        <f t="shared" si="52"/>
        <v>88</v>
      </c>
      <c r="AF385" s="4">
        <f t="shared" si="53"/>
        <v>50</v>
      </c>
      <c r="AG385" s="4">
        <f t="shared" si="54"/>
        <v>138</v>
      </c>
      <c r="AI385" s="4">
        <f t="shared" si="55"/>
        <v>63</v>
      </c>
      <c r="AJ385" s="4">
        <f t="shared" si="56"/>
        <v>18</v>
      </c>
      <c r="AK385" s="4">
        <f t="shared" si="57"/>
        <v>81</v>
      </c>
      <c r="AL385" s="4">
        <f t="shared" si="58"/>
        <v>54</v>
      </c>
      <c r="AM385" s="4">
        <f t="shared" si="59"/>
        <v>135</v>
      </c>
    </row>
    <row r="386" spans="2:39" x14ac:dyDescent="0.35">
      <c r="B386" s="2" t="s">
        <v>383</v>
      </c>
      <c r="C386">
        <v>112</v>
      </c>
      <c r="L386">
        <v>34</v>
      </c>
      <c r="O386">
        <v>110</v>
      </c>
      <c r="X386">
        <v>32</v>
      </c>
      <c r="AA386">
        <v>288</v>
      </c>
      <c r="AC386" s="4">
        <f t="shared" si="50"/>
        <v>112</v>
      </c>
      <c r="AD386" s="4">
        <f t="shared" si="51"/>
        <v>34</v>
      </c>
      <c r="AE386" s="4">
        <f t="shared" si="52"/>
        <v>146</v>
      </c>
      <c r="AF386" s="4">
        <f t="shared" si="53"/>
        <v>0</v>
      </c>
      <c r="AG386" s="4">
        <f t="shared" si="54"/>
        <v>146</v>
      </c>
      <c r="AI386" s="4">
        <f t="shared" si="55"/>
        <v>110</v>
      </c>
      <c r="AJ386" s="4">
        <f t="shared" si="56"/>
        <v>32</v>
      </c>
      <c r="AK386" s="4">
        <f t="shared" si="57"/>
        <v>142</v>
      </c>
      <c r="AL386" s="4">
        <f t="shared" si="58"/>
        <v>0</v>
      </c>
      <c r="AM386" s="4">
        <f t="shared" si="59"/>
        <v>142</v>
      </c>
    </row>
    <row r="387" spans="2:39" x14ac:dyDescent="0.35">
      <c r="B387" s="2" t="s">
        <v>384</v>
      </c>
      <c r="H387">
        <v>61</v>
      </c>
      <c r="T387">
        <v>63</v>
      </c>
      <c r="AA387">
        <v>124</v>
      </c>
      <c r="AC387" s="4">
        <f t="shared" si="50"/>
        <v>0</v>
      </c>
      <c r="AD387" s="4">
        <f t="shared" si="51"/>
        <v>0</v>
      </c>
      <c r="AE387" s="4">
        <f t="shared" si="52"/>
        <v>0</v>
      </c>
      <c r="AF387" s="4">
        <f t="shared" si="53"/>
        <v>61</v>
      </c>
      <c r="AG387" s="4">
        <f t="shared" si="54"/>
        <v>61</v>
      </c>
      <c r="AI387" s="4">
        <f t="shared" si="55"/>
        <v>0</v>
      </c>
      <c r="AJ387" s="4">
        <f t="shared" si="56"/>
        <v>0</v>
      </c>
      <c r="AK387" s="4">
        <f t="shared" si="57"/>
        <v>0</v>
      </c>
      <c r="AL387" s="4">
        <f t="shared" si="58"/>
        <v>63</v>
      </c>
      <c r="AM387" s="4">
        <f t="shared" si="59"/>
        <v>63</v>
      </c>
    </row>
    <row r="388" spans="2:39" x14ac:dyDescent="0.35">
      <c r="B388" s="2" t="s">
        <v>385</v>
      </c>
      <c r="H388">
        <v>127</v>
      </c>
      <c r="T388">
        <v>130</v>
      </c>
      <c r="AA388">
        <v>257</v>
      </c>
      <c r="AC388" s="4">
        <f t="shared" si="50"/>
        <v>0</v>
      </c>
      <c r="AD388" s="4">
        <f t="shared" si="51"/>
        <v>0</v>
      </c>
      <c r="AE388" s="4">
        <f t="shared" si="52"/>
        <v>0</v>
      </c>
      <c r="AF388" s="4">
        <f t="shared" si="53"/>
        <v>127</v>
      </c>
      <c r="AG388" s="4">
        <f t="shared" si="54"/>
        <v>127</v>
      </c>
      <c r="AI388" s="4">
        <f t="shared" si="55"/>
        <v>0</v>
      </c>
      <c r="AJ388" s="4">
        <f t="shared" si="56"/>
        <v>0</v>
      </c>
      <c r="AK388" s="4">
        <f t="shared" si="57"/>
        <v>0</v>
      </c>
      <c r="AL388" s="4">
        <f t="shared" si="58"/>
        <v>130</v>
      </c>
      <c r="AM388" s="4">
        <f t="shared" si="59"/>
        <v>130</v>
      </c>
    </row>
    <row r="389" spans="2:39" x14ac:dyDescent="0.35">
      <c r="B389" s="2" t="s">
        <v>386</v>
      </c>
      <c r="H389">
        <v>173</v>
      </c>
      <c r="T389">
        <v>177</v>
      </c>
      <c r="AA389">
        <v>350</v>
      </c>
      <c r="AC389" s="4">
        <f t="shared" si="50"/>
        <v>0</v>
      </c>
      <c r="AD389" s="4">
        <f t="shared" si="51"/>
        <v>0</v>
      </c>
      <c r="AE389" s="4">
        <f t="shared" si="52"/>
        <v>0</v>
      </c>
      <c r="AF389" s="4">
        <f t="shared" si="53"/>
        <v>173</v>
      </c>
      <c r="AG389" s="4">
        <f t="shared" si="54"/>
        <v>173</v>
      </c>
      <c r="AI389" s="4">
        <f t="shared" si="55"/>
        <v>0</v>
      </c>
      <c r="AJ389" s="4">
        <f t="shared" si="56"/>
        <v>0</v>
      </c>
      <c r="AK389" s="4">
        <f t="shared" si="57"/>
        <v>0</v>
      </c>
      <c r="AL389" s="4">
        <f t="shared" si="58"/>
        <v>177</v>
      </c>
      <c r="AM389" s="4">
        <f t="shared" si="59"/>
        <v>177</v>
      </c>
    </row>
    <row r="390" spans="2:39" x14ac:dyDescent="0.35">
      <c r="B390" s="2" t="s">
        <v>387</v>
      </c>
      <c r="C390">
        <v>8</v>
      </c>
      <c r="O390">
        <v>10</v>
      </c>
      <c r="AA390">
        <v>18</v>
      </c>
      <c r="AC390" s="4">
        <f t="shared" si="50"/>
        <v>8</v>
      </c>
      <c r="AD390" s="4">
        <f t="shared" si="51"/>
        <v>0</v>
      </c>
      <c r="AE390" s="4">
        <f t="shared" si="52"/>
        <v>8</v>
      </c>
      <c r="AF390" s="4">
        <f t="shared" si="53"/>
        <v>0</v>
      </c>
      <c r="AG390" s="4">
        <f t="shared" si="54"/>
        <v>8</v>
      </c>
      <c r="AI390" s="4">
        <f t="shared" si="55"/>
        <v>10</v>
      </c>
      <c r="AJ390" s="4">
        <f t="shared" si="56"/>
        <v>0</v>
      </c>
      <c r="AK390" s="4">
        <f t="shared" si="57"/>
        <v>10</v>
      </c>
      <c r="AL390" s="4">
        <f t="shared" si="58"/>
        <v>0</v>
      </c>
      <c r="AM390" s="4">
        <f t="shared" si="59"/>
        <v>10</v>
      </c>
    </row>
    <row r="391" spans="2:39" x14ac:dyDescent="0.35">
      <c r="B391" s="2" t="s">
        <v>388</v>
      </c>
      <c r="C391">
        <v>80</v>
      </c>
      <c r="L391">
        <v>24</v>
      </c>
      <c r="O391">
        <v>64</v>
      </c>
      <c r="X391">
        <v>26</v>
      </c>
      <c r="AA391">
        <v>194</v>
      </c>
      <c r="AC391" s="4">
        <f t="shared" ref="AC391:AC398" si="60">SUM(C391:G391)</f>
        <v>80</v>
      </c>
      <c r="AD391" s="4">
        <f t="shared" ref="AD391:AD398" si="61">SUM(L391:N391)</f>
        <v>24</v>
      </c>
      <c r="AE391" s="4">
        <f t="shared" ref="AE391:AE398" si="62">AC391+AD391</f>
        <v>104</v>
      </c>
      <c r="AF391" s="4">
        <f t="shared" ref="AF391:AF398" si="63">SUM(H391:K391)</f>
        <v>0</v>
      </c>
      <c r="AG391" s="4">
        <f t="shared" ref="AG391:AG398" si="64">AE391+AF391</f>
        <v>104</v>
      </c>
      <c r="AI391" s="4">
        <f t="shared" ref="AI391:AI398" si="65">SUM(O391:R391)</f>
        <v>64</v>
      </c>
      <c r="AJ391" s="4">
        <f t="shared" ref="AJ391:AJ398" si="66">SUM(X391:Z391)</f>
        <v>26</v>
      </c>
      <c r="AK391" s="4">
        <f t="shared" ref="AK391:AK398" si="67">AI391+AJ391</f>
        <v>90</v>
      </c>
      <c r="AL391" s="4">
        <f t="shared" ref="AL391:AL398" si="68">SUM(T391:W391)</f>
        <v>0</v>
      </c>
      <c r="AM391" s="4">
        <f t="shared" ref="AM391:AM398" si="69">AK391+AL391</f>
        <v>90</v>
      </c>
    </row>
    <row r="392" spans="2:39" x14ac:dyDescent="0.35">
      <c r="B392" s="2" t="s">
        <v>389</v>
      </c>
      <c r="H392">
        <v>57</v>
      </c>
      <c r="T392">
        <v>51</v>
      </c>
      <c r="AA392">
        <v>108</v>
      </c>
      <c r="AC392" s="4">
        <f t="shared" si="60"/>
        <v>0</v>
      </c>
      <c r="AD392" s="4">
        <f t="shared" si="61"/>
        <v>0</v>
      </c>
      <c r="AE392" s="4">
        <f t="shared" si="62"/>
        <v>0</v>
      </c>
      <c r="AF392" s="4">
        <f t="shared" si="63"/>
        <v>57</v>
      </c>
      <c r="AG392" s="4">
        <f t="shared" si="64"/>
        <v>57</v>
      </c>
      <c r="AI392" s="4">
        <f t="shared" si="65"/>
        <v>0</v>
      </c>
      <c r="AJ392" s="4">
        <f t="shared" si="66"/>
        <v>0</v>
      </c>
      <c r="AK392" s="4">
        <f t="shared" si="67"/>
        <v>0</v>
      </c>
      <c r="AL392" s="4">
        <f t="shared" si="68"/>
        <v>51</v>
      </c>
      <c r="AM392" s="4">
        <f t="shared" si="69"/>
        <v>51</v>
      </c>
    </row>
    <row r="393" spans="2:39" x14ac:dyDescent="0.35">
      <c r="B393" s="2" t="s">
        <v>390</v>
      </c>
      <c r="C393">
        <v>39</v>
      </c>
      <c r="E393">
        <v>19</v>
      </c>
      <c r="H393">
        <v>26</v>
      </c>
      <c r="L393">
        <v>17</v>
      </c>
      <c r="O393">
        <v>58</v>
      </c>
      <c r="Q393">
        <v>16</v>
      </c>
      <c r="T393">
        <v>24</v>
      </c>
      <c r="X393">
        <v>15</v>
      </c>
      <c r="AA393">
        <v>214</v>
      </c>
      <c r="AC393" s="4">
        <f t="shared" si="60"/>
        <v>58</v>
      </c>
      <c r="AD393" s="4">
        <f t="shared" si="61"/>
        <v>17</v>
      </c>
      <c r="AE393" s="4">
        <f t="shared" si="62"/>
        <v>75</v>
      </c>
      <c r="AF393" s="4">
        <f t="shared" si="63"/>
        <v>26</v>
      </c>
      <c r="AG393" s="4">
        <f t="shared" si="64"/>
        <v>101</v>
      </c>
      <c r="AI393" s="4">
        <f t="shared" si="65"/>
        <v>74</v>
      </c>
      <c r="AJ393" s="4">
        <f t="shared" si="66"/>
        <v>15</v>
      </c>
      <c r="AK393" s="4">
        <f t="shared" si="67"/>
        <v>89</v>
      </c>
      <c r="AL393" s="4">
        <f t="shared" si="68"/>
        <v>24</v>
      </c>
      <c r="AM393" s="4">
        <f t="shared" si="69"/>
        <v>113</v>
      </c>
    </row>
    <row r="394" spans="2:39" x14ac:dyDescent="0.35">
      <c r="B394" s="2" t="s">
        <v>391</v>
      </c>
      <c r="C394">
        <v>130</v>
      </c>
      <c r="F394">
        <v>6</v>
      </c>
      <c r="G394">
        <v>23</v>
      </c>
      <c r="L394">
        <v>33</v>
      </c>
      <c r="O394">
        <v>129</v>
      </c>
      <c r="R394">
        <v>8</v>
      </c>
      <c r="S394">
        <v>25</v>
      </c>
      <c r="X394">
        <v>33</v>
      </c>
      <c r="AA394">
        <v>387</v>
      </c>
      <c r="AC394" s="4">
        <f t="shared" si="60"/>
        <v>159</v>
      </c>
      <c r="AD394" s="4">
        <f t="shared" si="61"/>
        <v>33</v>
      </c>
      <c r="AE394" s="4">
        <f t="shared" si="62"/>
        <v>192</v>
      </c>
      <c r="AF394" s="4">
        <f t="shared" si="63"/>
        <v>0</v>
      </c>
      <c r="AG394" s="4">
        <f t="shared" si="64"/>
        <v>192</v>
      </c>
      <c r="AI394" s="4">
        <f t="shared" si="65"/>
        <v>137</v>
      </c>
      <c r="AJ394" s="4">
        <f t="shared" si="66"/>
        <v>33</v>
      </c>
      <c r="AK394" s="4">
        <f t="shared" si="67"/>
        <v>170</v>
      </c>
      <c r="AL394" s="4">
        <f t="shared" si="68"/>
        <v>0</v>
      </c>
      <c r="AM394" s="4">
        <f t="shared" si="69"/>
        <v>170</v>
      </c>
    </row>
    <row r="395" spans="2:39" x14ac:dyDescent="0.35">
      <c r="B395" s="2" t="s">
        <v>392</v>
      </c>
      <c r="H395">
        <v>58</v>
      </c>
      <c r="T395">
        <v>63</v>
      </c>
      <c r="AA395">
        <v>121</v>
      </c>
      <c r="AC395" s="4">
        <f t="shared" si="60"/>
        <v>0</v>
      </c>
      <c r="AD395" s="4">
        <f t="shared" si="61"/>
        <v>0</v>
      </c>
      <c r="AE395" s="4">
        <f t="shared" si="62"/>
        <v>0</v>
      </c>
      <c r="AF395" s="4">
        <f t="shared" si="63"/>
        <v>58</v>
      </c>
      <c r="AG395" s="4">
        <f t="shared" si="64"/>
        <v>58</v>
      </c>
      <c r="AI395" s="4">
        <f t="shared" si="65"/>
        <v>0</v>
      </c>
      <c r="AJ395" s="4">
        <f t="shared" si="66"/>
        <v>0</v>
      </c>
      <c r="AK395" s="4">
        <f t="shared" si="67"/>
        <v>0</v>
      </c>
      <c r="AL395" s="4">
        <f t="shared" si="68"/>
        <v>63</v>
      </c>
      <c r="AM395" s="4">
        <f t="shared" si="69"/>
        <v>63</v>
      </c>
    </row>
    <row r="396" spans="2:39" x14ac:dyDescent="0.35">
      <c r="B396" s="2" t="s">
        <v>393</v>
      </c>
      <c r="C396">
        <v>235</v>
      </c>
      <c r="H396">
        <v>122</v>
      </c>
      <c r="L396">
        <v>57</v>
      </c>
      <c r="O396">
        <v>194</v>
      </c>
      <c r="T396">
        <v>110</v>
      </c>
      <c r="X396">
        <v>69</v>
      </c>
      <c r="AA396">
        <v>787</v>
      </c>
      <c r="AC396" s="4">
        <f t="shared" si="60"/>
        <v>235</v>
      </c>
      <c r="AD396" s="4">
        <f t="shared" si="61"/>
        <v>57</v>
      </c>
      <c r="AE396" s="4">
        <f t="shared" si="62"/>
        <v>292</v>
      </c>
      <c r="AF396" s="4">
        <f t="shared" si="63"/>
        <v>122</v>
      </c>
      <c r="AG396" s="4">
        <f t="shared" si="64"/>
        <v>414</v>
      </c>
      <c r="AI396" s="4">
        <f t="shared" si="65"/>
        <v>194</v>
      </c>
      <c r="AJ396" s="4">
        <f t="shared" si="66"/>
        <v>69</v>
      </c>
      <c r="AK396" s="4">
        <f t="shared" si="67"/>
        <v>263</v>
      </c>
      <c r="AL396" s="4">
        <f t="shared" si="68"/>
        <v>110</v>
      </c>
      <c r="AM396" s="4">
        <f t="shared" si="69"/>
        <v>373</v>
      </c>
    </row>
    <row r="397" spans="2:39" x14ac:dyDescent="0.35">
      <c r="B397" s="2" t="s">
        <v>936</v>
      </c>
      <c r="C397">
        <v>1070</v>
      </c>
      <c r="D397">
        <v>11</v>
      </c>
      <c r="H397">
        <v>573</v>
      </c>
      <c r="I397">
        <v>58</v>
      </c>
      <c r="L397">
        <v>332</v>
      </c>
      <c r="M397">
        <v>16</v>
      </c>
      <c r="O397">
        <v>1131</v>
      </c>
      <c r="P397">
        <v>2</v>
      </c>
      <c r="T397">
        <v>558</v>
      </c>
      <c r="U397">
        <v>60</v>
      </c>
      <c r="X397">
        <v>305</v>
      </c>
      <c r="Y397">
        <v>26</v>
      </c>
      <c r="AA397">
        <v>4142</v>
      </c>
      <c r="AC397" s="4">
        <f t="shared" si="60"/>
        <v>1081</v>
      </c>
      <c r="AD397" s="4">
        <f t="shared" si="61"/>
        <v>348</v>
      </c>
      <c r="AE397" s="4">
        <f t="shared" si="62"/>
        <v>1429</v>
      </c>
      <c r="AF397" s="4">
        <f t="shared" si="63"/>
        <v>631</v>
      </c>
      <c r="AG397" s="4">
        <f t="shared" si="64"/>
        <v>2060</v>
      </c>
      <c r="AI397" s="4">
        <f t="shared" si="65"/>
        <v>1133</v>
      </c>
      <c r="AJ397" s="4">
        <f t="shared" si="66"/>
        <v>331</v>
      </c>
      <c r="AK397" s="4">
        <f t="shared" si="67"/>
        <v>1464</v>
      </c>
      <c r="AL397" s="4">
        <f t="shared" si="68"/>
        <v>618</v>
      </c>
      <c r="AM397" s="4">
        <f t="shared" si="69"/>
        <v>2082</v>
      </c>
    </row>
    <row r="398" spans="2:39" x14ac:dyDescent="0.35">
      <c r="B398" s="2" t="s">
        <v>937</v>
      </c>
      <c r="C398">
        <v>829</v>
      </c>
      <c r="H398">
        <v>565</v>
      </c>
      <c r="L398">
        <v>247</v>
      </c>
      <c r="O398">
        <v>836</v>
      </c>
      <c r="T398">
        <v>503</v>
      </c>
      <c r="X398">
        <v>264</v>
      </c>
      <c r="AA398">
        <v>3244</v>
      </c>
      <c r="AC398" s="4">
        <f t="shared" si="60"/>
        <v>829</v>
      </c>
      <c r="AD398" s="4">
        <f t="shared" si="61"/>
        <v>247</v>
      </c>
      <c r="AE398" s="4">
        <f t="shared" si="62"/>
        <v>1076</v>
      </c>
      <c r="AF398" s="4">
        <f t="shared" si="63"/>
        <v>565</v>
      </c>
      <c r="AG398" s="4">
        <f t="shared" si="64"/>
        <v>1641</v>
      </c>
      <c r="AI398" s="4">
        <f t="shared" si="65"/>
        <v>836</v>
      </c>
      <c r="AJ398" s="4">
        <f t="shared" si="66"/>
        <v>264</v>
      </c>
      <c r="AK398" s="4">
        <f t="shared" si="67"/>
        <v>1100</v>
      </c>
      <c r="AL398" s="4">
        <f t="shared" si="68"/>
        <v>503</v>
      </c>
      <c r="AM398" s="4">
        <f t="shared" si="69"/>
        <v>1603</v>
      </c>
    </row>
    <row r="399" spans="2:39" x14ac:dyDescent="0.35">
      <c r="B399" s="2" t="s">
        <v>394</v>
      </c>
      <c r="C399">
        <v>81349</v>
      </c>
      <c r="D399">
        <v>626</v>
      </c>
      <c r="E399">
        <v>584</v>
      </c>
      <c r="F399">
        <v>6</v>
      </c>
      <c r="G399">
        <v>23</v>
      </c>
      <c r="H399">
        <v>44288</v>
      </c>
      <c r="I399">
        <v>578</v>
      </c>
      <c r="J399">
        <v>287</v>
      </c>
      <c r="K399">
        <v>74</v>
      </c>
      <c r="L399">
        <v>22968</v>
      </c>
      <c r="M399">
        <v>119</v>
      </c>
      <c r="N399">
        <v>29</v>
      </c>
      <c r="O399">
        <v>80033</v>
      </c>
      <c r="P399">
        <v>706</v>
      </c>
      <c r="Q399">
        <v>565</v>
      </c>
      <c r="R399">
        <v>8</v>
      </c>
      <c r="S399">
        <v>25</v>
      </c>
      <c r="T399">
        <v>43685</v>
      </c>
      <c r="U399">
        <v>851</v>
      </c>
      <c r="V399">
        <v>327</v>
      </c>
      <c r="W399">
        <v>102</v>
      </c>
      <c r="X399">
        <v>22838</v>
      </c>
      <c r="Y399">
        <v>152</v>
      </c>
      <c r="Z399">
        <v>39</v>
      </c>
      <c r="AA399">
        <v>300262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FF"/>
  </sheetPr>
  <dimension ref="B1:S399"/>
  <sheetViews>
    <sheetView workbookViewId="0">
      <pane ySplit="5" topLeftCell="A6" activePane="bottomLeft" state="frozen"/>
      <selection pane="bottomLeft" activeCell="P400" sqref="P400:U400"/>
    </sheetView>
  </sheetViews>
  <sheetFormatPr defaultRowHeight="14.5" x14ac:dyDescent="0.35"/>
  <cols>
    <col min="1" max="1" width="1.7265625" customWidth="1"/>
    <col min="2" max="2" width="32.7265625" bestFit="1" customWidth="1"/>
    <col min="3" max="3" width="15.6328125" bestFit="1" customWidth="1"/>
    <col min="4" max="5" width="3.81640625" bestFit="1" customWidth="1"/>
    <col min="6" max="7" width="2.81640625" bestFit="1" customWidth="1"/>
    <col min="8" max="8" width="5.81640625" bestFit="1" customWidth="1"/>
    <col min="9" max="10" width="3.81640625" bestFit="1" customWidth="1"/>
    <col min="11" max="11" width="3.08984375" bestFit="1" customWidth="1"/>
    <col min="12" max="12" width="5.81640625" customWidth="1"/>
    <col min="13" max="13" width="3.81640625" bestFit="1" customWidth="1"/>
    <col min="14" max="14" width="3.6328125" bestFit="1" customWidth="1"/>
    <col min="15" max="15" width="5.81640625" customWidth="1"/>
    <col min="16" max="16" width="6" bestFit="1" customWidth="1"/>
    <col min="17" max="23" width="6.81640625" customWidth="1"/>
    <col min="24" max="24" width="9.81640625" customWidth="1"/>
    <col min="25" max="25" width="11.26953125" bestFit="1" customWidth="1"/>
  </cols>
  <sheetData>
    <row r="1" spans="2:19" x14ac:dyDescent="0.35">
      <c r="J1" s="9"/>
      <c r="K1" s="9"/>
      <c r="L1" s="9"/>
      <c r="M1" s="9"/>
      <c r="N1" s="9"/>
      <c r="O1" s="9"/>
      <c r="P1" s="9"/>
      <c r="Q1" s="9"/>
      <c r="R1" s="9"/>
    </row>
    <row r="3" spans="2:19" x14ac:dyDescent="0.35">
      <c r="B3" s="1" t="s">
        <v>405</v>
      </c>
      <c r="C3" s="1" t="s">
        <v>395</v>
      </c>
    </row>
    <row r="4" spans="2:19" x14ac:dyDescent="0.35">
      <c r="C4">
        <v>2026</v>
      </c>
    </row>
    <row r="5" spans="2:19" x14ac:dyDescent="0.35">
      <c r="B5" s="1" t="s">
        <v>0</v>
      </c>
      <c r="C5" t="s">
        <v>831</v>
      </c>
      <c r="D5" t="s">
        <v>832</v>
      </c>
      <c r="E5" t="s">
        <v>833</v>
      </c>
      <c r="F5" t="s">
        <v>834</v>
      </c>
      <c r="G5" t="s">
        <v>947</v>
      </c>
      <c r="H5" t="s">
        <v>835</v>
      </c>
      <c r="I5" t="s">
        <v>836</v>
      </c>
      <c r="J5" t="s">
        <v>948</v>
      </c>
      <c r="K5" t="s">
        <v>949</v>
      </c>
      <c r="L5" t="s">
        <v>837</v>
      </c>
      <c r="M5" t="s">
        <v>950</v>
      </c>
      <c r="N5" t="s">
        <v>951</v>
      </c>
      <c r="P5" t="s">
        <v>838</v>
      </c>
      <c r="Q5" t="s">
        <v>839</v>
      </c>
      <c r="R5" t="s">
        <v>840</v>
      </c>
      <c r="S5" t="s">
        <v>895</v>
      </c>
    </row>
    <row r="6" spans="2:19" x14ac:dyDescent="0.35">
      <c r="B6" s="2" t="s">
        <v>1</v>
      </c>
      <c r="C6">
        <v>6</v>
      </c>
      <c r="P6">
        <f>SUM(C6:G6)</f>
        <v>6</v>
      </c>
      <c r="Q6">
        <f>SUM(L6:N6)</f>
        <v>0</v>
      </c>
      <c r="R6">
        <f>SUM(H6:K6)</f>
        <v>0</v>
      </c>
      <c r="S6">
        <f>SUM(P6:R6)</f>
        <v>6</v>
      </c>
    </row>
    <row r="7" spans="2:19" x14ac:dyDescent="0.35">
      <c r="B7" s="2" t="s">
        <v>2</v>
      </c>
      <c r="C7">
        <v>620</v>
      </c>
      <c r="L7">
        <v>179</v>
      </c>
      <c r="P7">
        <f t="shared" ref="P7:P70" si="0">SUM(C7:G7)</f>
        <v>620</v>
      </c>
      <c r="Q7">
        <f t="shared" ref="Q7:Q70" si="1">SUM(L7:N7)</f>
        <v>179</v>
      </c>
      <c r="R7">
        <f t="shared" ref="R7:R70" si="2">SUM(H7:K7)</f>
        <v>0</v>
      </c>
      <c r="S7">
        <f t="shared" ref="S7:S70" si="3">SUM(P7:R7)</f>
        <v>799</v>
      </c>
    </row>
    <row r="8" spans="2:19" x14ac:dyDescent="0.35">
      <c r="B8" s="2" t="s">
        <v>3</v>
      </c>
      <c r="H8">
        <v>348</v>
      </c>
      <c r="P8">
        <f t="shared" si="0"/>
        <v>0</v>
      </c>
      <c r="Q8">
        <f t="shared" si="1"/>
        <v>0</v>
      </c>
      <c r="R8">
        <f t="shared" si="2"/>
        <v>348</v>
      </c>
      <c r="S8">
        <f t="shared" si="3"/>
        <v>348</v>
      </c>
    </row>
    <row r="9" spans="2:19" x14ac:dyDescent="0.35">
      <c r="B9" s="2" t="s">
        <v>4</v>
      </c>
      <c r="C9">
        <v>6</v>
      </c>
      <c r="P9">
        <f t="shared" si="0"/>
        <v>6</v>
      </c>
      <c r="Q9">
        <f t="shared" si="1"/>
        <v>0</v>
      </c>
      <c r="R9">
        <f t="shared" si="2"/>
        <v>0</v>
      </c>
      <c r="S9">
        <f t="shared" si="3"/>
        <v>6</v>
      </c>
    </row>
    <row r="10" spans="2:19" x14ac:dyDescent="0.35">
      <c r="B10" s="2" t="s">
        <v>5</v>
      </c>
      <c r="C10">
        <v>29</v>
      </c>
      <c r="H10">
        <v>20</v>
      </c>
      <c r="L10">
        <v>7</v>
      </c>
      <c r="P10">
        <f t="shared" si="0"/>
        <v>29</v>
      </c>
      <c r="Q10">
        <f t="shared" si="1"/>
        <v>7</v>
      </c>
      <c r="R10">
        <f t="shared" si="2"/>
        <v>20</v>
      </c>
      <c r="S10">
        <f t="shared" si="3"/>
        <v>56</v>
      </c>
    </row>
    <row r="11" spans="2:19" x14ac:dyDescent="0.35">
      <c r="B11" s="2" t="s">
        <v>6</v>
      </c>
      <c r="C11">
        <v>10</v>
      </c>
      <c r="P11">
        <f t="shared" si="0"/>
        <v>10</v>
      </c>
      <c r="Q11">
        <f t="shared" si="1"/>
        <v>0</v>
      </c>
      <c r="R11">
        <f t="shared" si="2"/>
        <v>0</v>
      </c>
      <c r="S11">
        <f t="shared" si="3"/>
        <v>10</v>
      </c>
    </row>
    <row r="12" spans="2:19" x14ac:dyDescent="0.35">
      <c r="B12" s="2" t="s">
        <v>7</v>
      </c>
      <c r="C12">
        <v>7</v>
      </c>
      <c r="P12">
        <f t="shared" si="0"/>
        <v>7</v>
      </c>
      <c r="Q12">
        <f t="shared" si="1"/>
        <v>0</v>
      </c>
      <c r="R12">
        <f t="shared" si="2"/>
        <v>0</v>
      </c>
      <c r="S12">
        <f t="shared" si="3"/>
        <v>7</v>
      </c>
    </row>
    <row r="13" spans="2:19" x14ac:dyDescent="0.35">
      <c r="B13" s="2" t="s">
        <v>8</v>
      </c>
      <c r="C13">
        <v>5</v>
      </c>
      <c r="P13">
        <f t="shared" si="0"/>
        <v>5</v>
      </c>
      <c r="Q13">
        <f t="shared" si="1"/>
        <v>0</v>
      </c>
      <c r="R13">
        <f t="shared" si="2"/>
        <v>0</v>
      </c>
      <c r="S13">
        <f t="shared" si="3"/>
        <v>5</v>
      </c>
    </row>
    <row r="14" spans="2:19" x14ac:dyDescent="0.35">
      <c r="B14" s="2" t="s">
        <v>9</v>
      </c>
      <c r="C14">
        <v>17</v>
      </c>
      <c r="P14">
        <f t="shared" si="0"/>
        <v>17</v>
      </c>
      <c r="Q14">
        <f t="shared" si="1"/>
        <v>0</v>
      </c>
      <c r="R14">
        <f t="shared" si="2"/>
        <v>0</v>
      </c>
      <c r="S14">
        <f t="shared" si="3"/>
        <v>17</v>
      </c>
    </row>
    <row r="15" spans="2:19" x14ac:dyDescent="0.35">
      <c r="B15" s="2" t="s">
        <v>10</v>
      </c>
      <c r="C15">
        <v>6</v>
      </c>
      <c r="P15">
        <f t="shared" si="0"/>
        <v>6</v>
      </c>
      <c r="Q15">
        <f t="shared" si="1"/>
        <v>0</v>
      </c>
      <c r="R15">
        <f t="shared" si="2"/>
        <v>0</v>
      </c>
      <c r="S15">
        <f t="shared" si="3"/>
        <v>6</v>
      </c>
    </row>
    <row r="16" spans="2:19" x14ac:dyDescent="0.35">
      <c r="B16" s="2" t="s">
        <v>11</v>
      </c>
      <c r="C16">
        <v>51</v>
      </c>
      <c r="L16">
        <v>26</v>
      </c>
      <c r="P16">
        <f t="shared" si="0"/>
        <v>51</v>
      </c>
      <c r="Q16">
        <f t="shared" si="1"/>
        <v>26</v>
      </c>
      <c r="R16">
        <f t="shared" si="2"/>
        <v>0</v>
      </c>
      <c r="S16">
        <f t="shared" si="3"/>
        <v>77</v>
      </c>
    </row>
    <row r="17" spans="2:19" x14ac:dyDescent="0.35">
      <c r="B17" s="2" t="s">
        <v>12</v>
      </c>
      <c r="C17">
        <v>981</v>
      </c>
      <c r="E17">
        <v>0</v>
      </c>
      <c r="L17">
        <v>262</v>
      </c>
      <c r="M17">
        <v>0</v>
      </c>
      <c r="P17">
        <f t="shared" si="0"/>
        <v>981</v>
      </c>
      <c r="Q17">
        <f t="shared" si="1"/>
        <v>262</v>
      </c>
      <c r="R17">
        <f t="shared" si="2"/>
        <v>0</v>
      </c>
      <c r="S17">
        <f t="shared" si="3"/>
        <v>1243</v>
      </c>
    </row>
    <row r="18" spans="2:19" x14ac:dyDescent="0.35">
      <c r="B18" s="2" t="s">
        <v>13</v>
      </c>
      <c r="C18">
        <v>179</v>
      </c>
      <c r="L18">
        <v>77</v>
      </c>
      <c r="P18">
        <f t="shared" si="0"/>
        <v>179</v>
      </c>
      <c r="Q18">
        <f t="shared" si="1"/>
        <v>77</v>
      </c>
      <c r="R18">
        <f t="shared" si="2"/>
        <v>0</v>
      </c>
      <c r="S18">
        <f t="shared" si="3"/>
        <v>256</v>
      </c>
    </row>
    <row r="19" spans="2:19" x14ac:dyDescent="0.35">
      <c r="B19" s="2" t="s">
        <v>14</v>
      </c>
      <c r="C19">
        <v>64</v>
      </c>
      <c r="L19">
        <v>21</v>
      </c>
      <c r="P19">
        <f t="shared" si="0"/>
        <v>64</v>
      </c>
      <c r="Q19">
        <f t="shared" si="1"/>
        <v>21</v>
      </c>
      <c r="R19">
        <f t="shared" si="2"/>
        <v>0</v>
      </c>
      <c r="S19">
        <f t="shared" si="3"/>
        <v>85</v>
      </c>
    </row>
    <row r="20" spans="2:19" x14ac:dyDescent="0.35">
      <c r="B20" s="2" t="s">
        <v>15</v>
      </c>
      <c r="C20">
        <v>157</v>
      </c>
      <c r="D20">
        <v>7</v>
      </c>
      <c r="L20">
        <v>61</v>
      </c>
      <c r="P20">
        <f t="shared" si="0"/>
        <v>164</v>
      </c>
      <c r="Q20">
        <f t="shared" si="1"/>
        <v>61</v>
      </c>
      <c r="R20">
        <f t="shared" si="2"/>
        <v>0</v>
      </c>
      <c r="S20">
        <f t="shared" si="3"/>
        <v>225</v>
      </c>
    </row>
    <row r="21" spans="2:19" x14ac:dyDescent="0.35">
      <c r="B21" s="2" t="s">
        <v>16</v>
      </c>
      <c r="H21">
        <v>120</v>
      </c>
      <c r="P21">
        <f t="shared" si="0"/>
        <v>0</v>
      </c>
      <c r="Q21">
        <f t="shared" si="1"/>
        <v>0</v>
      </c>
      <c r="R21">
        <f t="shared" si="2"/>
        <v>120</v>
      </c>
      <c r="S21">
        <f t="shared" si="3"/>
        <v>120</v>
      </c>
    </row>
    <row r="22" spans="2:19" x14ac:dyDescent="0.35">
      <c r="B22" s="2" t="s">
        <v>17</v>
      </c>
      <c r="C22">
        <v>371</v>
      </c>
      <c r="L22">
        <v>103</v>
      </c>
      <c r="P22">
        <f t="shared" si="0"/>
        <v>371</v>
      </c>
      <c r="Q22">
        <f t="shared" si="1"/>
        <v>103</v>
      </c>
      <c r="R22">
        <f t="shared" si="2"/>
        <v>0</v>
      </c>
      <c r="S22">
        <f t="shared" si="3"/>
        <v>474</v>
      </c>
    </row>
    <row r="23" spans="2:19" x14ac:dyDescent="0.35">
      <c r="B23" s="2" t="s">
        <v>18</v>
      </c>
      <c r="H23">
        <v>179</v>
      </c>
      <c r="P23">
        <f t="shared" si="0"/>
        <v>0</v>
      </c>
      <c r="Q23">
        <f t="shared" si="1"/>
        <v>0</v>
      </c>
      <c r="R23">
        <f t="shared" si="2"/>
        <v>179</v>
      </c>
      <c r="S23">
        <f t="shared" si="3"/>
        <v>179</v>
      </c>
    </row>
    <row r="24" spans="2:19" x14ac:dyDescent="0.35">
      <c r="B24" s="2" t="s">
        <v>19</v>
      </c>
      <c r="C24">
        <v>12</v>
      </c>
      <c r="P24">
        <f t="shared" si="0"/>
        <v>12</v>
      </c>
      <c r="Q24">
        <f t="shared" si="1"/>
        <v>0</v>
      </c>
      <c r="R24">
        <f t="shared" si="2"/>
        <v>0</v>
      </c>
      <c r="S24">
        <f t="shared" si="3"/>
        <v>12</v>
      </c>
    </row>
    <row r="25" spans="2:19" x14ac:dyDescent="0.35">
      <c r="B25" s="2" t="s">
        <v>20</v>
      </c>
      <c r="C25">
        <v>27</v>
      </c>
      <c r="P25">
        <f t="shared" si="0"/>
        <v>27</v>
      </c>
      <c r="Q25">
        <f t="shared" si="1"/>
        <v>0</v>
      </c>
      <c r="R25">
        <f t="shared" si="2"/>
        <v>0</v>
      </c>
      <c r="S25">
        <f t="shared" si="3"/>
        <v>27</v>
      </c>
    </row>
    <row r="26" spans="2:19" x14ac:dyDescent="0.35">
      <c r="B26" s="2" t="s">
        <v>21</v>
      </c>
      <c r="C26">
        <v>28</v>
      </c>
      <c r="L26">
        <v>12</v>
      </c>
      <c r="P26">
        <f t="shared" si="0"/>
        <v>28</v>
      </c>
      <c r="Q26">
        <f t="shared" si="1"/>
        <v>12</v>
      </c>
      <c r="R26">
        <f t="shared" si="2"/>
        <v>0</v>
      </c>
      <c r="S26">
        <f t="shared" si="3"/>
        <v>40</v>
      </c>
    </row>
    <row r="27" spans="2:19" x14ac:dyDescent="0.35">
      <c r="B27" s="2" t="s">
        <v>22</v>
      </c>
      <c r="H27">
        <v>23</v>
      </c>
      <c r="P27">
        <f t="shared" si="0"/>
        <v>0</v>
      </c>
      <c r="Q27">
        <f t="shared" si="1"/>
        <v>0</v>
      </c>
      <c r="R27">
        <f t="shared" si="2"/>
        <v>23</v>
      </c>
      <c r="S27">
        <f t="shared" si="3"/>
        <v>23</v>
      </c>
    </row>
    <row r="28" spans="2:19" x14ac:dyDescent="0.35">
      <c r="B28" s="2" t="s">
        <v>23</v>
      </c>
      <c r="C28">
        <v>12</v>
      </c>
      <c r="P28">
        <f t="shared" si="0"/>
        <v>12</v>
      </c>
      <c r="Q28">
        <f t="shared" si="1"/>
        <v>0</v>
      </c>
      <c r="R28">
        <f t="shared" si="2"/>
        <v>0</v>
      </c>
      <c r="S28">
        <f t="shared" si="3"/>
        <v>12</v>
      </c>
    </row>
    <row r="29" spans="2:19" x14ac:dyDescent="0.35">
      <c r="B29" s="2" t="s">
        <v>24</v>
      </c>
      <c r="C29">
        <v>438</v>
      </c>
      <c r="H29">
        <v>200</v>
      </c>
      <c r="L29">
        <v>117</v>
      </c>
      <c r="P29">
        <f t="shared" si="0"/>
        <v>438</v>
      </c>
      <c r="Q29">
        <f t="shared" si="1"/>
        <v>117</v>
      </c>
      <c r="R29">
        <f t="shared" si="2"/>
        <v>200</v>
      </c>
      <c r="S29">
        <f t="shared" si="3"/>
        <v>755</v>
      </c>
    </row>
    <row r="30" spans="2:19" x14ac:dyDescent="0.35">
      <c r="B30" s="2" t="s">
        <v>25</v>
      </c>
      <c r="C30">
        <v>244</v>
      </c>
      <c r="L30">
        <v>84</v>
      </c>
      <c r="P30">
        <f t="shared" si="0"/>
        <v>244</v>
      </c>
      <c r="Q30">
        <f t="shared" si="1"/>
        <v>84</v>
      </c>
      <c r="R30">
        <f t="shared" si="2"/>
        <v>0</v>
      </c>
      <c r="S30">
        <f t="shared" si="3"/>
        <v>328</v>
      </c>
    </row>
    <row r="31" spans="2:19" x14ac:dyDescent="0.35">
      <c r="B31" s="2" t="s">
        <v>26</v>
      </c>
      <c r="H31">
        <v>183</v>
      </c>
      <c r="P31">
        <f t="shared" si="0"/>
        <v>0</v>
      </c>
      <c r="Q31">
        <f t="shared" si="1"/>
        <v>0</v>
      </c>
      <c r="R31">
        <f t="shared" si="2"/>
        <v>183</v>
      </c>
      <c r="S31">
        <f t="shared" si="3"/>
        <v>183</v>
      </c>
    </row>
    <row r="32" spans="2:19" x14ac:dyDescent="0.35">
      <c r="B32" s="2" t="s">
        <v>27</v>
      </c>
      <c r="C32">
        <v>120</v>
      </c>
      <c r="H32">
        <v>59</v>
      </c>
      <c r="L32">
        <v>31</v>
      </c>
      <c r="P32">
        <f t="shared" si="0"/>
        <v>120</v>
      </c>
      <c r="Q32">
        <f t="shared" si="1"/>
        <v>31</v>
      </c>
      <c r="R32">
        <f t="shared" si="2"/>
        <v>59</v>
      </c>
      <c r="S32">
        <f t="shared" si="3"/>
        <v>210</v>
      </c>
    </row>
    <row r="33" spans="2:19" x14ac:dyDescent="0.35">
      <c r="B33" s="2" t="s">
        <v>28</v>
      </c>
      <c r="C33">
        <v>212</v>
      </c>
      <c r="L33">
        <v>70</v>
      </c>
      <c r="P33">
        <f t="shared" si="0"/>
        <v>212</v>
      </c>
      <c r="Q33">
        <f t="shared" si="1"/>
        <v>70</v>
      </c>
      <c r="R33">
        <f t="shared" si="2"/>
        <v>0</v>
      </c>
      <c r="S33">
        <f t="shared" si="3"/>
        <v>282</v>
      </c>
    </row>
    <row r="34" spans="2:19" x14ac:dyDescent="0.35">
      <c r="B34" s="2" t="s">
        <v>29</v>
      </c>
      <c r="H34">
        <v>139</v>
      </c>
      <c r="P34">
        <f t="shared" si="0"/>
        <v>0</v>
      </c>
      <c r="Q34">
        <f t="shared" si="1"/>
        <v>0</v>
      </c>
      <c r="R34">
        <f t="shared" si="2"/>
        <v>139</v>
      </c>
      <c r="S34">
        <f t="shared" si="3"/>
        <v>139</v>
      </c>
    </row>
    <row r="35" spans="2:19" x14ac:dyDescent="0.35">
      <c r="B35" s="2" t="s">
        <v>30</v>
      </c>
      <c r="C35">
        <v>48</v>
      </c>
      <c r="H35">
        <v>43</v>
      </c>
      <c r="L35">
        <v>21</v>
      </c>
      <c r="P35">
        <f t="shared" si="0"/>
        <v>48</v>
      </c>
      <c r="Q35">
        <f t="shared" si="1"/>
        <v>21</v>
      </c>
      <c r="R35">
        <f t="shared" si="2"/>
        <v>43</v>
      </c>
      <c r="S35">
        <f t="shared" si="3"/>
        <v>112</v>
      </c>
    </row>
    <row r="36" spans="2:19" x14ac:dyDescent="0.35">
      <c r="B36" s="2" t="s">
        <v>31</v>
      </c>
      <c r="C36">
        <v>50</v>
      </c>
      <c r="H36">
        <v>27</v>
      </c>
      <c r="L36">
        <v>13</v>
      </c>
      <c r="P36">
        <f t="shared" si="0"/>
        <v>50</v>
      </c>
      <c r="Q36">
        <f t="shared" si="1"/>
        <v>13</v>
      </c>
      <c r="R36">
        <f t="shared" si="2"/>
        <v>27</v>
      </c>
      <c r="S36">
        <f t="shared" si="3"/>
        <v>90</v>
      </c>
    </row>
    <row r="37" spans="2:19" x14ac:dyDescent="0.35">
      <c r="B37" s="2" t="s">
        <v>32</v>
      </c>
      <c r="C37">
        <v>34</v>
      </c>
      <c r="H37">
        <v>17</v>
      </c>
      <c r="L37">
        <v>10</v>
      </c>
      <c r="P37">
        <f t="shared" si="0"/>
        <v>34</v>
      </c>
      <c r="Q37">
        <f t="shared" si="1"/>
        <v>10</v>
      </c>
      <c r="R37">
        <f t="shared" si="2"/>
        <v>17</v>
      </c>
      <c r="S37">
        <f t="shared" si="3"/>
        <v>61</v>
      </c>
    </row>
    <row r="38" spans="2:19" x14ac:dyDescent="0.35">
      <c r="B38" s="2" t="s">
        <v>33</v>
      </c>
      <c r="C38">
        <v>4</v>
      </c>
      <c r="D38">
        <v>8</v>
      </c>
      <c r="P38">
        <f t="shared" si="0"/>
        <v>12</v>
      </c>
      <c r="Q38">
        <f t="shared" si="1"/>
        <v>0</v>
      </c>
      <c r="R38">
        <f t="shared" si="2"/>
        <v>0</v>
      </c>
      <c r="S38">
        <f t="shared" si="3"/>
        <v>12</v>
      </c>
    </row>
    <row r="39" spans="2:19" x14ac:dyDescent="0.35">
      <c r="B39" s="2" t="s">
        <v>34</v>
      </c>
      <c r="C39">
        <v>67</v>
      </c>
      <c r="L39">
        <v>26</v>
      </c>
      <c r="P39">
        <f t="shared" si="0"/>
        <v>67</v>
      </c>
      <c r="Q39">
        <f t="shared" si="1"/>
        <v>26</v>
      </c>
      <c r="R39">
        <f t="shared" si="2"/>
        <v>0</v>
      </c>
      <c r="S39">
        <f t="shared" si="3"/>
        <v>93</v>
      </c>
    </row>
    <row r="40" spans="2:19" x14ac:dyDescent="0.35">
      <c r="B40" s="2" t="s">
        <v>35</v>
      </c>
      <c r="C40">
        <v>12</v>
      </c>
      <c r="P40">
        <f t="shared" si="0"/>
        <v>12</v>
      </c>
      <c r="Q40">
        <f t="shared" si="1"/>
        <v>0</v>
      </c>
      <c r="R40">
        <f t="shared" si="2"/>
        <v>0</v>
      </c>
      <c r="S40">
        <f t="shared" si="3"/>
        <v>12</v>
      </c>
    </row>
    <row r="41" spans="2:19" x14ac:dyDescent="0.35">
      <c r="B41" s="2" t="s">
        <v>36</v>
      </c>
      <c r="H41">
        <v>41</v>
      </c>
      <c r="P41">
        <f t="shared" si="0"/>
        <v>0</v>
      </c>
      <c r="Q41">
        <f t="shared" si="1"/>
        <v>0</v>
      </c>
      <c r="R41">
        <f t="shared" si="2"/>
        <v>41</v>
      </c>
      <c r="S41">
        <f t="shared" si="3"/>
        <v>41</v>
      </c>
    </row>
    <row r="42" spans="2:19" x14ac:dyDescent="0.35">
      <c r="B42" s="2" t="s">
        <v>37</v>
      </c>
      <c r="C42">
        <v>5512</v>
      </c>
      <c r="D42">
        <v>316</v>
      </c>
      <c r="L42">
        <v>1548</v>
      </c>
      <c r="P42">
        <f t="shared" si="0"/>
        <v>5828</v>
      </c>
      <c r="Q42">
        <f t="shared" si="1"/>
        <v>1548</v>
      </c>
      <c r="R42">
        <f t="shared" si="2"/>
        <v>0</v>
      </c>
      <c r="S42">
        <f t="shared" si="3"/>
        <v>7376</v>
      </c>
    </row>
    <row r="43" spans="2:19" x14ac:dyDescent="0.35">
      <c r="B43" s="2" t="s">
        <v>38</v>
      </c>
      <c r="H43">
        <v>3077</v>
      </c>
      <c r="P43">
        <f t="shared" si="0"/>
        <v>0</v>
      </c>
      <c r="Q43">
        <f t="shared" si="1"/>
        <v>0</v>
      </c>
      <c r="R43">
        <f t="shared" si="2"/>
        <v>3077</v>
      </c>
      <c r="S43">
        <f t="shared" si="3"/>
        <v>3077</v>
      </c>
    </row>
    <row r="44" spans="2:19" x14ac:dyDescent="0.35">
      <c r="B44" s="2" t="s">
        <v>39</v>
      </c>
      <c r="C44">
        <v>179</v>
      </c>
      <c r="L44">
        <v>48</v>
      </c>
      <c r="P44">
        <f t="shared" si="0"/>
        <v>179</v>
      </c>
      <c r="Q44">
        <f t="shared" si="1"/>
        <v>48</v>
      </c>
      <c r="R44">
        <f t="shared" si="2"/>
        <v>0</v>
      </c>
      <c r="S44">
        <f t="shared" si="3"/>
        <v>227</v>
      </c>
    </row>
    <row r="45" spans="2:19" x14ac:dyDescent="0.35">
      <c r="B45" s="2" t="s">
        <v>40</v>
      </c>
      <c r="H45">
        <v>112</v>
      </c>
      <c r="P45">
        <f t="shared" si="0"/>
        <v>0</v>
      </c>
      <c r="Q45">
        <f t="shared" si="1"/>
        <v>0</v>
      </c>
      <c r="R45">
        <f t="shared" si="2"/>
        <v>112</v>
      </c>
      <c r="S45">
        <f t="shared" si="3"/>
        <v>112</v>
      </c>
    </row>
    <row r="46" spans="2:19" x14ac:dyDescent="0.35">
      <c r="B46" s="2" t="s">
        <v>41</v>
      </c>
      <c r="C46">
        <v>209</v>
      </c>
      <c r="L46">
        <v>43</v>
      </c>
      <c r="P46">
        <f t="shared" si="0"/>
        <v>209</v>
      </c>
      <c r="Q46">
        <f t="shared" si="1"/>
        <v>43</v>
      </c>
      <c r="R46">
        <f t="shared" si="2"/>
        <v>0</v>
      </c>
      <c r="S46">
        <f t="shared" si="3"/>
        <v>252</v>
      </c>
    </row>
    <row r="47" spans="2:19" x14ac:dyDescent="0.35">
      <c r="B47" s="2" t="s">
        <v>42</v>
      </c>
      <c r="H47">
        <v>76</v>
      </c>
      <c r="P47">
        <f t="shared" si="0"/>
        <v>0</v>
      </c>
      <c r="Q47">
        <f t="shared" si="1"/>
        <v>0</v>
      </c>
      <c r="R47">
        <f t="shared" si="2"/>
        <v>76</v>
      </c>
      <c r="S47">
        <f t="shared" si="3"/>
        <v>76</v>
      </c>
    </row>
    <row r="48" spans="2:19" x14ac:dyDescent="0.35">
      <c r="B48" s="2" t="s">
        <v>43</v>
      </c>
      <c r="C48">
        <v>211</v>
      </c>
      <c r="L48">
        <v>54</v>
      </c>
      <c r="P48">
        <f t="shared" si="0"/>
        <v>211</v>
      </c>
      <c r="Q48">
        <f t="shared" si="1"/>
        <v>54</v>
      </c>
      <c r="R48">
        <f t="shared" si="2"/>
        <v>0</v>
      </c>
      <c r="S48">
        <f t="shared" si="3"/>
        <v>265</v>
      </c>
    </row>
    <row r="49" spans="2:19" x14ac:dyDescent="0.35">
      <c r="B49" s="2" t="s">
        <v>44</v>
      </c>
      <c r="H49">
        <v>98</v>
      </c>
      <c r="P49">
        <f t="shared" si="0"/>
        <v>0</v>
      </c>
      <c r="Q49">
        <f t="shared" si="1"/>
        <v>0</v>
      </c>
      <c r="R49">
        <f t="shared" si="2"/>
        <v>98</v>
      </c>
      <c r="S49">
        <f t="shared" si="3"/>
        <v>98</v>
      </c>
    </row>
    <row r="50" spans="2:19" x14ac:dyDescent="0.35">
      <c r="B50" s="2" t="s">
        <v>45</v>
      </c>
      <c r="H50">
        <v>101</v>
      </c>
      <c r="P50">
        <f t="shared" si="0"/>
        <v>0</v>
      </c>
      <c r="Q50">
        <f t="shared" si="1"/>
        <v>0</v>
      </c>
      <c r="R50">
        <f t="shared" si="2"/>
        <v>101</v>
      </c>
      <c r="S50">
        <f t="shared" si="3"/>
        <v>101</v>
      </c>
    </row>
    <row r="51" spans="2:19" x14ac:dyDescent="0.35">
      <c r="B51" s="2" t="s">
        <v>46</v>
      </c>
      <c r="C51">
        <v>128</v>
      </c>
      <c r="L51">
        <v>21</v>
      </c>
      <c r="P51">
        <f t="shared" si="0"/>
        <v>128</v>
      </c>
      <c r="Q51">
        <f t="shared" si="1"/>
        <v>21</v>
      </c>
      <c r="R51">
        <f t="shared" si="2"/>
        <v>0</v>
      </c>
      <c r="S51">
        <f t="shared" si="3"/>
        <v>149</v>
      </c>
    </row>
    <row r="52" spans="2:19" x14ac:dyDescent="0.35">
      <c r="B52" s="2" t="s">
        <v>47</v>
      </c>
      <c r="C52">
        <v>125</v>
      </c>
      <c r="L52">
        <v>10</v>
      </c>
      <c r="P52">
        <f t="shared" si="0"/>
        <v>125</v>
      </c>
      <c r="Q52">
        <f t="shared" si="1"/>
        <v>10</v>
      </c>
      <c r="R52">
        <f t="shared" si="2"/>
        <v>0</v>
      </c>
      <c r="S52">
        <f t="shared" si="3"/>
        <v>135</v>
      </c>
    </row>
    <row r="53" spans="2:19" x14ac:dyDescent="0.35">
      <c r="B53" s="2" t="s">
        <v>48</v>
      </c>
      <c r="C53">
        <v>172</v>
      </c>
      <c r="L53">
        <v>54</v>
      </c>
      <c r="P53">
        <f t="shared" si="0"/>
        <v>172</v>
      </c>
      <c r="Q53">
        <f t="shared" si="1"/>
        <v>54</v>
      </c>
      <c r="R53">
        <f t="shared" si="2"/>
        <v>0</v>
      </c>
      <c r="S53">
        <f t="shared" si="3"/>
        <v>226</v>
      </c>
    </row>
    <row r="54" spans="2:19" x14ac:dyDescent="0.35">
      <c r="B54" s="2" t="s">
        <v>49</v>
      </c>
      <c r="H54">
        <v>116</v>
      </c>
      <c r="P54">
        <f t="shared" si="0"/>
        <v>0</v>
      </c>
      <c r="Q54">
        <f t="shared" si="1"/>
        <v>0</v>
      </c>
      <c r="R54">
        <f t="shared" si="2"/>
        <v>116</v>
      </c>
      <c r="S54">
        <f t="shared" si="3"/>
        <v>116</v>
      </c>
    </row>
    <row r="55" spans="2:19" x14ac:dyDescent="0.35">
      <c r="B55" s="2" t="s">
        <v>50</v>
      </c>
      <c r="C55">
        <v>107</v>
      </c>
      <c r="H55">
        <v>63</v>
      </c>
      <c r="L55">
        <v>30</v>
      </c>
      <c r="P55">
        <f t="shared" si="0"/>
        <v>107</v>
      </c>
      <c r="Q55">
        <f t="shared" si="1"/>
        <v>30</v>
      </c>
      <c r="R55">
        <f t="shared" si="2"/>
        <v>63</v>
      </c>
      <c r="S55">
        <f t="shared" si="3"/>
        <v>200</v>
      </c>
    </row>
    <row r="56" spans="2:19" x14ac:dyDescent="0.35">
      <c r="B56" s="2" t="s">
        <v>51</v>
      </c>
      <c r="C56">
        <v>69</v>
      </c>
      <c r="H56">
        <v>33</v>
      </c>
      <c r="L56">
        <v>11</v>
      </c>
      <c r="P56">
        <f t="shared" si="0"/>
        <v>69</v>
      </c>
      <c r="Q56">
        <f t="shared" si="1"/>
        <v>11</v>
      </c>
      <c r="R56">
        <f t="shared" si="2"/>
        <v>33</v>
      </c>
      <c r="S56">
        <f t="shared" si="3"/>
        <v>113</v>
      </c>
    </row>
    <row r="57" spans="2:19" x14ac:dyDescent="0.35">
      <c r="B57" s="2" t="s">
        <v>52</v>
      </c>
      <c r="C57">
        <v>46</v>
      </c>
      <c r="H57">
        <v>20</v>
      </c>
      <c r="L57">
        <v>11</v>
      </c>
      <c r="P57">
        <f t="shared" si="0"/>
        <v>46</v>
      </c>
      <c r="Q57">
        <f t="shared" si="1"/>
        <v>11</v>
      </c>
      <c r="R57">
        <f t="shared" si="2"/>
        <v>20</v>
      </c>
      <c r="S57">
        <f t="shared" si="3"/>
        <v>77</v>
      </c>
    </row>
    <row r="58" spans="2:19" x14ac:dyDescent="0.35">
      <c r="B58" s="2" t="s">
        <v>54</v>
      </c>
      <c r="C58">
        <v>15</v>
      </c>
      <c r="P58">
        <f t="shared" si="0"/>
        <v>15</v>
      </c>
      <c r="Q58">
        <f t="shared" si="1"/>
        <v>0</v>
      </c>
      <c r="R58">
        <f t="shared" si="2"/>
        <v>0</v>
      </c>
      <c r="S58">
        <f t="shared" si="3"/>
        <v>15</v>
      </c>
    </row>
    <row r="59" spans="2:19" x14ac:dyDescent="0.35">
      <c r="B59" s="2" t="s">
        <v>55</v>
      </c>
      <c r="C59">
        <v>9</v>
      </c>
      <c r="P59">
        <f t="shared" si="0"/>
        <v>9</v>
      </c>
      <c r="Q59">
        <f t="shared" si="1"/>
        <v>0</v>
      </c>
      <c r="R59">
        <f t="shared" si="2"/>
        <v>0</v>
      </c>
      <c r="S59">
        <f t="shared" si="3"/>
        <v>9</v>
      </c>
    </row>
    <row r="60" spans="2:19" x14ac:dyDescent="0.35">
      <c r="B60" s="2" t="s">
        <v>56</v>
      </c>
      <c r="C60">
        <v>716</v>
      </c>
      <c r="L60">
        <v>242</v>
      </c>
      <c r="P60">
        <f t="shared" si="0"/>
        <v>716</v>
      </c>
      <c r="Q60">
        <f t="shared" si="1"/>
        <v>242</v>
      </c>
      <c r="R60">
        <f t="shared" si="2"/>
        <v>0</v>
      </c>
      <c r="S60">
        <f t="shared" si="3"/>
        <v>958</v>
      </c>
    </row>
    <row r="61" spans="2:19" x14ac:dyDescent="0.35">
      <c r="B61" s="2" t="s">
        <v>57</v>
      </c>
      <c r="C61">
        <v>64</v>
      </c>
      <c r="P61">
        <f t="shared" si="0"/>
        <v>64</v>
      </c>
      <c r="Q61">
        <f t="shared" si="1"/>
        <v>0</v>
      </c>
      <c r="R61">
        <f t="shared" si="2"/>
        <v>0</v>
      </c>
      <c r="S61">
        <f t="shared" si="3"/>
        <v>64</v>
      </c>
    </row>
    <row r="62" spans="2:19" x14ac:dyDescent="0.35">
      <c r="B62" s="2" t="s">
        <v>58</v>
      </c>
      <c r="C62">
        <v>8</v>
      </c>
      <c r="P62">
        <f t="shared" si="0"/>
        <v>8</v>
      </c>
      <c r="Q62">
        <f t="shared" si="1"/>
        <v>0</v>
      </c>
      <c r="R62">
        <f t="shared" si="2"/>
        <v>0</v>
      </c>
      <c r="S62">
        <f t="shared" si="3"/>
        <v>8</v>
      </c>
    </row>
    <row r="63" spans="2:19" x14ac:dyDescent="0.35">
      <c r="B63" s="2" t="s">
        <v>59</v>
      </c>
      <c r="C63">
        <v>61</v>
      </c>
      <c r="P63">
        <f t="shared" si="0"/>
        <v>61</v>
      </c>
      <c r="Q63">
        <f t="shared" si="1"/>
        <v>0</v>
      </c>
      <c r="R63">
        <f t="shared" si="2"/>
        <v>0</v>
      </c>
      <c r="S63">
        <f t="shared" si="3"/>
        <v>61</v>
      </c>
    </row>
    <row r="64" spans="2:19" x14ac:dyDescent="0.35">
      <c r="B64" s="2" t="s">
        <v>60</v>
      </c>
      <c r="C64">
        <v>8</v>
      </c>
      <c r="P64">
        <f t="shared" si="0"/>
        <v>8</v>
      </c>
      <c r="Q64">
        <f t="shared" si="1"/>
        <v>0</v>
      </c>
      <c r="R64">
        <f t="shared" si="2"/>
        <v>0</v>
      </c>
      <c r="S64">
        <f t="shared" si="3"/>
        <v>8</v>
      </c>
    </row>
    <row r="65" spans="2:19" x14ac:dyDescent="0.35">
      <c r="B65" s="2" t="s">
        <v>61</v>
      </c>
      <c r="H65">
        <v>500</v>
      </c>
      <c r="P65">
        <f t="shared" si="0"/>
        <v>0</v>
      </c>
      <c r="Q65">
        <f t="shared" si="1"/>
        <v>0</v>
      </c>
      <c r="R65">
        <f t="shared" si="2"/>
        <v>500</v>
      </c>
      <c r="S65">
        <f t="shared" si="3"/>
        <v>500</v>
      </c>
    </row>
    <row r="66" spans="2:19" x14ac:dyDescent="0.35">
      <c r="B66" s="2" t="s">
        <v>62</v>
      </c>
      <c r="C66">
        <v>157</v>
      </c>
      <c r="H66">
        <v>82</v>
      </c>
      <c r="L66">
        <v>49</v>
      </c>
      <c r="P66">
        <f t="shared" si="0"/>
        <v>157</v>
      </c>
      <c r="Q66">
        <f t="shared" si="1"/>
        <v>49</v>
      </c>
      <c r="R66">
        <f t="shared" si="2"/>
        <v>82</v>
      </c>
      <c r="S66">
        <f t="shared" si="3"/>
        <v>288</v>
      </c>
    </row>
    <row r="67" spans="2:19" x14ac:dyDescent="0.35">
      <c r="B67" s="2" t="s">
        <v>63</v>
      </c>
      <c r="C67">
        <v>628</v>
      </c>
      <c r="L67">
        <v>164</v>
      </c>
      <c r="P67">
        <f t="shared" si="0"/>
        <v>628</v>
      </c>
      <c r="Q67">
        <f t="shared" si="1"/>
        <v>164</v>
      </c>
      <c r="R67">
        <f t="shared" si="2"/>
        <v>0</v>
      </c>
      <c r="S67">
        <f t="shared" si="3"/>
        <v>792</v>
      </c>
    </row>
    <row r="68" spans="2:19" x14ac:dyDescent="0.35">
      <c r="B68" s="2" t="s">
        <v>64</v>
      </c>
      <c r="H68">
        <v>338</v>
      </c>
      <c r="P68">
        <f t="shared" si="0"/>
        <v>0</v>
      </c>
      <c r="Q68">
        <f t="shared" si="1"/>
        <v>0</v>
      </c>
      <c r="R68">
        <f t="shared" si="2"/>
        <v>338</v>
      </c>
      <c r="S68">
        <f t="shared" si="3"/>
        <v>338</v>
      </c>
    </row>
    <row r="69" spans="2:19" x14ac:dyDescent="0.35">
      <c r="B69" s="2" t="s">
        <v>65</v>
      </c>
      <c r="C69">
        <v>9</v>
      </c>
      <c r="P69">
        <f t="shared" si="0"/>
        <v>9</v>
      </c>
      <c r="Q69">
        <f t="shared" si="1"/>
        <v>0</v>
      </c>
      <c r="R69">
        <f t="shared" si="2"/>
        <v>0</v>
      </c>
      <c r="S69">
        <f t="shared" si="3"/>
        <v>9</v>
      </c>
    </row>
    <row r="70" spans="2:19" x14ac:dyDescent="0.35">
      <c r="B70" s="2" t="s">
        <v>66</v>
      </c>
      <c r="C70">
        <v>8</v>
      </c>
      <c r="P70">
        <f t="shared" si="0"/>
        <v>8</v>
      </c>
      <c r="Q70">
        <f t="shared" si="1"/>
        <v>0</v>
      </c>
      <c r="R70">
        <f t="shared" si="2"/>
        <v>0</v>
      </c>
      <c r="S70">
        <f t="shared" si="3"/>
        <v>8</v>
      </c>
    </row>
    <row r="71" spans="2:19" x14ac:dyDescent="0.35">
      <c r="B71" s="2" t="s">
        <v>67</v>
      </c>
      <c r="C71">
        <v>38</v>
      </c>
      <c r="L71">
        <v>11</v>
      </c>
      <c r="P71">
        <f t="shared" ref="P71:P134" si="4">SUM(C71:G71)</f>
        <v>38</v>
      </c>
      <c r="Q71">
        <f t="shared" ref="Q71:Q134" si="5">SUM(L71:N71)</f>
        <v>11</v>
      </c>
      <c r="R71">
        <f t="shared" ref="R71:R134" si="6">SUM(H71:K71)</f>
        <v>0</v>
      </c>
      <c r="S71">
        <f t="shared" ref="S71:S134" si="7">SUM(P71:R71)</f>
        <v>49</v>
      </c>
    </row>
    <row r="72" spans="2:19" x14ac:dyDescent="0.35">
      <c r="B72" s="2" t="s">
        <v>68</v>
      </c>
      <c r="H72">
        <v>27</v>
      </c>
      <c r="P72">
        <f t="shared" si="4"/>
        <v>0</v>
      </c>
      <c r="Q72">
        <f t="shared" si="5"/>
        <v>0</v>
      </c>
      <c r="R72">
        <f t="shared" si="6"/>
        <v>27</v>
      </c>
      <c r="S72">
        <f t="shared" si="7"/>
        <v>27</v>
      </c>
    </row>
    <row r="73" spans="2:19" x14ac:dyDescent="0.35">
      <c r="B73" s="2" t="s">
        <v>69</v>
      </c>
      <c r="C73">
        <v>574</v>
      </c>
      <c r="L73">
        <v>169</v>
      </c>
      <c r="P73">
        <f t="shared" si="4"/>
        <v>574</v>
      </c>
      <c r="Q73">
        <f t="shared" si="5"/>
        <v>169</v>
      </c>
      <c r="R73">
        <f t="shared" si="6"/>
        <v>0</v>
      </c>
      <c r="S73">
        <f t="shared" si="7"/>
        <v>743</v>
      </c>
    </row>
    <row r="74" spans="2:19" x14ac:dyDescent="0.35">
      <c r="B74" s="2" t="s">
        <v>70</v>
      </c>
      <c r="H74">
        <v>317</v>
      </c>
      <c r="P74">
        <f t="shared" si="4"/>
        <v>0</v>
      </c>
      <c r="Q74">
        <f t="shared" si="5"/>
        <v>0</v>
      </c>
      <c r="R74">
        <f t="shared" si="6"/>
        <v>317</v>
      </c>
      <c r="S74">
        <f t="shared" si="7"/>
        <v>317</v>
      </c>
    </row>
    <row r="75" spans="2:19" x14ac:dyDescent="0.35">
      <c r="B75" s="2" t="s">
        <v>71</v>
      </c>
      <c r="C75">
        <v>261</v>
      </c>
      <c r="H75">
        <v>138</v>
      </c>
      <c r="L75">
        <v>75</v>
      </c>
      <c r="P75">
        <f t="shared" si="4"/>
        <v>261</v>
      </c>
      <c r="Q75">
        <f t="shared" si="5"/>
        <v>75</v>
      </c>
      <c r="R75">
        <f t="shared" si="6"/>
        <v>138</v>
      </c>
      <c r="S75">
        <f t="shared" si="7"/>
        <v>474</v>
      </c>
    </row>
    <row r="76" spans="2:19" x14ac:dyDescent="0.35">
      <c r="B76" s="2" t="s">
        <v>72</v>
      </c>
      <c r="C76">
        <v>64</v>
      </c>
      <c r="H76">
        <v>28</v>
      </c>
      <c r="L76">
        <v>16</v>
      </c>
      <c r="P76">
        <f t="shared" si="4"/>
        <v>64</v>
      </c>
      <c r="Q76">
        <f t="shared" si="5"/>
        <v>16</v>
      </c>
      <c r="R76">
        <f t="shared" si="6"/>
        <v>28</v>
      </c>
      <c r="S76">
        <f t="shared" si="7"/>
        <v>108</v>
      </c>
    </row>
    <row r="77" spans="2:19" x14ac:dyDescent="0.35">
      <c r="B77" s="2" t="s">
        <v>73</v>
      </c>
      <c r="C77">
        <v>675</v>
      </c>
      <c r="L77">
        <v>201</v>
      </c>
      <c r="P77">
        <f t="shared" si="4"/>
        <v>675</v>
      </c>
      <c r="Q77">
        <f t="shared" si="5"/>
        <v>201</v>
      </c>
      <c r="R77">
        <f t="shared" si="6"/>
        <v>0</v>
      </c>
      <c r="S77">
        <f t="shared" si="7"/>
        <v>876</v>
      </c>
    </row>
    <row r="78" spans="2:19" x14ac:dyDescent="0.35">
      <c r="B78" s="2" t="s">
        <v>74</v>
      </c>
      <c r="H78">
        <v>362</v>
      </c>
      <c r="I78">
        <v>0</v>
      </c>
      <c r="P78">
        <f t="shared" si="4"/>
        <v>0</v>
      </c>
      <c r="Q78">
        <f t="shared" si="5"/>
        <v>0</v>
      </c>
      <c r="R78">
        <f t="shared" si="6"/>
        <v>362</v>
      </c>
      <c r="S78">
        <f t="shared" si="7"/>
        <v>362</v>
      </c>
    </row>
    <row r="79" spans="2:19" x14ac:dyDescent="0.35">
      <c r="B79" s="2" t="s">
        <v>75</v>
      </c>
      <c r="C79">
        <v>14</v>
      </c>
      <c r="P79">
        <f t="shared" si="4"/>
        <v>14</v>
      </c>
      <c r="Q79">
        <f t="shared" si="5"/>
        <v>0</v>
      </c>
      <c r="R79">
        <f t="shared" si="6"/>
        <v>0</v>
      </c>
      <c r="S79">
        <f t="shared" si="7"/>
        <v>14</v>
      </c>
    </row>
    <row r="80" spans="2:19" x14ac:dyDescent="0.35">
      <c r="B80" s="2" t="s">
        <v>76</v>
      </c>
      <c r="C80">
        <v>47</v>
      </c>
      <c r="L80">
        <v>11</v>
      </c>
      <c r="P80">
        <f t="shared" si="4"/>
        <v>47</v>
      </c>
      <c r="Q80">
        <f t="shared" si="5"/>
        <v>11</v>
      </c>
      <c r="R80">
        <f t="shared" si="6"/>
        <v>0</v>
      </c>
      <c r="S80">
        <f t="shared" si="7"/>
        <v>58</v>
      </c>
    </row>
    <row r="81" spans="2:19" x14ac:dyDescent="0.35">
      <c r="B81" s="2" t="s">
        <v>77</v>
      </c>
      <c r="H81">
        <v>28</v>
      </c>
      <c r="P81">
        <f t="shared" si="4"/>
        <v>0</v>
      </c>
      <c r="Q81">
        <f t="shared" si="5"/>
        <v>0</v>
      </c>
      <c r="R81">
        <f t="shared" si="6"/>
        <v>28</v>
      </c>
      <c r="S81">
        <f t="shared" si="7"/>
        <v>28</v>
      </c>
    </row>
    <row r="82" spans="2:19" x14ac:dyDescent="0.35">
      <c r="B82" s="2" t="s">
        <v>78</v>
      </c>
      <c r="C82">
        <v>8</v>
      </c>
      <c r="P82">
        <f t="shared" si="4"/>
        <v>8</v>
      </c>
      <c r="Q82">
        <f t="shared" si="5"/>
        <v>0</v>
      </c>
      <c r="R82">
        <f t="shared" si="6"/>
        <v>0</v>
      </c>
      <c r="S82">
        <f t="shared" si="7"/>
        <v>8</v>
      </c>
    </row>
    <row r="83" spans="2:19" x14ac:dyDescent="0.35">
      <c r="B83" s="2" t="s">
        <v>79</v>
      </c>
      <c r="C83">
        <v>47</v>
      </c>
      <c r="L83">
        <v>13</v>
      </c>
      <c r="P83">
        <f t="shared" si="4"/>
        <v>47</v>
      </c>
      <c r="Q83">
        <f t="shared" si="5"/>
        <v>13</v>
      </c>
      <c r="R83">
        <f t="shared" si="6"/>
        <v>0</v>
      </c>
      <c r="S83">
        <f t="shared" si="7"/>
        <v>60</v>
      </c>
    </row>
    <row r="84" spans="2:19" x14ac:dyDescent="0.35">
      <c r="B84" s="2" t="s">
        <v>80</v>
      </c>
      <c r="H84">
        <v>30</v>
      </c>
      <c r="P84">
        <f t="shared" si="4"/>
        <v>0</v>
      </c>
      <c r="Q84">
        <f t="shared" si="5"/>
        <v>0</v>
      </c>
      <c r="R84">
        <f t="shared" si="6"/>
        <v>30</v>
      </c>
      <c r="S84">
        <f t="shared" si="7"/>
        <v>30</v>
      </c>
    </row>
    <row r="85" spans="2:19" x14ac:dyDescent="0.35">
      <c r="B85" s="2" t="s">
        <v>81</v>
      </c>
      <c r="C85">
        <v>14</v>
      </c>
      <c r="H85">
        <v>8</v>
      </c>
      <c r="L85">
        <v>4</v>
      </c>
      <c r="P85">
        <f t="shared" si="4"/>
        <v>14</v>
      </c>
      <c r="Q85">
        <f t="shared" si="5"/>
        <v>4</v>
      </c>
      <c r="R85">
        <f t="shared" si="6"/>
        <v>8</v>
      </c>
      <c r="S85">
        <f t="shared" si="7"/>
        <v>26</v>
      </c>
    </row>
    <row r="86" spans="2:19" x14ac:dyDescent="0.35">
      <c r="B86" s="2" t="s">
        <v>82</v>
      </c>
      <c r="C86">
        <v>39</v>
      </c>
      <c r="L86">
        <v>6</v>
      </c>
      <c r="P86">
        <f t="shared" si="4"/>
        <v>39</v>
      </c>
      <c r="Q86">
        <f t="shared" si="5"/>
        <v>6</v>
      </c>
      <c r="R86">
        <f t="shared" si="6"/>
        <v>0</v>
      </c>
      <c r="S86">
        <f t="shared" si="7"/>
        <v>45</v>
      </c>
    </row>
    <row r="87" spans="2:19" x14ac:dyDescent="0.35">
      <c r="B87" s="2" t="s">
        <v>83</v>
      </c>
      <c r="H87">
        <v>17</v>
      </c>
      <c r="P87">
        <f t="shared" si="4"/>
        <v>0</v>
      </c>
      <c r="Q87">
        <f t="shared" si="5"/>
        <v>0</v>
      </c>
      <c r="R87">
        <f t="shared" si="6"/>
        <v>17</v>
      </c>
      <c r="S87">
        <f t="shared" si="7"/>
        <v>17</v>
      </c>
    </row>
    <row r="88" spans="2:19" x14ac:dyDescent="0.35">
      <c r="B88" s="2" t="s">
        <v>84</v>
      </c>
      <c r="C88">
        <v>4</v>
      </c>
      <c r="P88">
        <f t="shared" si="4"/>
        <v>4</v>
      </c>
      <c r="Q88">
        <f t="shared" si="5"/>
        <v>0</v>
      </c>
      <c r="R88">
        <f t="shared" si="6"/>
        <v>0</v>
      </c>
      <c r="S88">
        <f t="shared" si="7"/>
        <v>4</v>
      </c>
    </row>
    <row r="89" spans="2:19" x14ac:dyDescent="0.35">
      <c r="B89" s="2" t="s">
        <v>85</v>
      </c>
      <c r="C89">
        <v>92</v>
      </c>
      <c r="H89">
        <v>47</v>
      </c>
      <c r="L89">
        <v>20</v>
      </c>
      <c r="P89">
        <f t="shared" si="4"/>
        <v>92</v>
      </c>
      <c r="Q89">
        <f t="shared" si="5"/>
        <v>20</v>
      </c>
      <c r="R89">
        <f t="shared" si="6"/>
        <v>47</v>
      </c>
      <c r="S89">
        <f t="shared" si="7"/>
        <v>159</v>
      </c>
    </row>
    <row r="90" spans="2:19" x14ac:dyDescent="0.35">
      <c r="B90" s="2" t="s">
        <v>86</v>
      </c>
      <c r="C90">
        <v>151</v>
      </c>
      <c r="L90">
        <v>38</v>
      </c>
      <c r="P90">
        <f t="shared" si="4"/>
        <v>151</v>
      </c>
      <c r="Q90">
        <f t="shared" si="5"/>
        <v>38</v>
      </c>
      <c r="R90">
        <f t="shared" si="6"/>
        <v>0</v>
      </c>
      <c r="S90">
        <f t="shared" si="7"/>
        <v>189</v>
      </c>
    </row>
    <row r="91" spans="2:19" x14ac:dyDescent="0.35">
      <c r="B91" s="2" t="s">
        <v>87</v>
      </c>
      <c r="C91">
        <v>130</v>
      </c>
      <c r="L91">
        <v>33</v>
      </c>
      <c r="P91">
        <f t="shared" si="4"/>
        <v>130</v>
      </c>
      <c r="Q91">
        <f t="shared" si="5"/>
        <v>33</v>
      </c>
      <c r="R91">
        <f t="shared" si="6"/>
        <v>0</v>
      </c>
      <c r="S91">
        <f t="shared" si="7"/>
        <v>163</v>
      </c>
    </row>
    <row r="92" spans="2:19" x14ac:dyDescent="0.35">
      <c r="B92" s="2" t="s">
        <v>88</v>
      </c>
      <c r="C92">
        <v>134</v>
      </c>
      <c r="L92">
        <v>51</v>
      </c>
      <c r="P92">
        <f t="shared" si="4"/>
        <v>134</v>
      </c>
      <c r="Q92">
        <f t="shared" si="5"/>
        <v>51</v>
      </c>
      <c r="R92">
        <f t="shared" si="6"/>
        <v>0</v>
      </c>
      <c r="S92">
        <f t="shared" si="7"/>
        <v>185</v>
      </c>
    </row>
    <row r="93" spans="2:19" x14ac:dyDescent="0.35">
      <c r="B93" s="2" t="s">
        <v>89</v>
      </c>
      <c r="C93">
        <v>2443</v>
      </c>
      <c r="L93">
        <v>730</v>
      </c>
      <c r="P93">
        <f t="shared" si="4"/>
        <v>2443</v>
      </c>
      <c r="Q93">
        <f t="shared" si="5"/>
        <v>730</v>
      </c>
      <c r="R93">
        <f t="shared" si="6"/>
        <v>0</v>
      </c>
      <c r="S93">
        <f t="shared" si="7"/>
        <v>3173</v>
      </c>
    </row>
    <row r="94" spans="2:19" x14ac:dyDescent="0.35">
      <c r="B94" s="2" t="s">
        <v>90</v>
      </c>
      <c r="H94">
        <v>3030</v>
      </c>
      <c r="I94">
        <v>68</v>
      </c>
      <c r="J94">
        <v>54</v>
      </c>
      <c r="P94">
        <f t="shared" si="4"/>
        <v>0</v>
      </c>
      <c r="Q94">
        <f t="shared" si="5"/>
        <v>0</v>
      </c>
      <c r="R94">
        <f t="shared" si="6"/>
        <v>3152</v>
      </c>
      <c r="S94">
        <f t="shared" si="7"/>
        <v>3152</v>
      </c>
    </row>
    <row r="95" spans="2:19" x14ac:dyDescent="0.35">
      <c r="B95" s="2" t="s">
        <v>91</v>
      </c>
      <c r="C95">
        <v>1225</v>
      </c>
      <c r="L95">
        <v>373</v>
      </c>
      <c r="P95">
        <f t="shared" si="4"/>
        <v>1225</v>
      </c>
      <c r="Q95">
        <f t="shared" si="5"/>
        <v>373</v>
      </c>
      <c r="R95">
        <f t="shared" si="6"/>
        <v>0</v>
      </c>
      <c r="S95">
        <f t="shared" si="7"/>
        <v>1598</v>
      </c>
    </row>
    <row r="96" spans="2:19" x14ac:dyDescent="0.35">
      <c r="B96" s="2" t="s">
        <v>92</v>
      </c>
      <c r="H96">
        <v>706</v>
      </c>
      <c r="P96">
        <f t="shared" si="4"/>
        <v>0</v>
      </c>
      <c r="Q96">
        <f t="shared" si="5"/>
        <v>0</v>
      </c>
      <c r="R96">
        <f t="shared" si="6"/>
        <v>706</v>
      </c>
      <c r="S96">
        <f t="shared" si="7"/>
        <v>706</v>
      </c>
    </row>
    <row r="97" spans="2:19" x14ac:dyDescent="0.35">
      <c r="B97" s="2" t="s">
        <v>93</v>
      </c>
      <c r="C97">
        <v>107</v>
      </c>
      <c r="P97">
        <f t="shared" si="4"/>
        <v>107</v>
      </c>
      <c r="Q97">
        <f t="shared" si="5"/>
        <v>0</v>
      </c>
      <c r="R97">
        <f t="shared" si="6"/>
        <v>0</v>
      </c>
      <c r="S97">
        <f t="shared" si="7"/>
        <v>107</v>
      </c>
    </row>
    <row r="98" spans="2:19" x14ac:dyDescent="0.35">
      <c r="B98" s="2" t="s">
        <v>94</v>
      </c>
      <c r="C98">
        <v>260</v>
      </c>
      <c r="L98">
        <v>60</v>
      </c>
      <c r="P98">
        <f t="shared" si="4"/>
        <v>260</v>
      </c>
      <c r="Q98">
        <f t="shared" si="5"/>
        <v>60</v>
      </c>
      <c r="R98">
        <f t="shared" si="6"/>
        <v>0</v>
      </c>
      <c r="S98">
        <f t="shared" si="7"/>
        <v>320</v>
      </c>
    </row>
    <row r="99" spans="2:19" x14ac:dyDescent="0.35">
      <c r="B99" s="2" t="s">
        <v>95</v>
      </c>
      <c r="C99">
        <v>259</v>
      </c>
      <c r="L99">
        <v>40</v>
      </c>
      <c r="P99">
        <f t="shared" si="4"/>
        <v>259</v>
      </c>
      <c r="Q99">
        <f t="shared" si="5"/>
        <v>40</v>
      </c>
      <c r="R99">
        <f t="shared" si="6"/>
        <v>0</v>
      </c>
      <c r="S99">
        <f t="shared" si="7"/>
        <v>299</v>
      </c>
    </row>
    <row r="100" spans="2:19" x14ac:dyDescent="0.35">
      <c r="B100" s="2" t="s">
        <v>96</v>
      </c>
      <c r="C100">
        <v>146</v>
      </c>
      <c r="L100">
        <v>44</v>
      </c>
      <c r="P100">
        <f t="shared" si="4"/>
        <v>146</v>
      </c>
      <c r="Q100">
        <f t="shared" si="5"/>
        <v>44</v>
      </c>
      <c r="R100">
        <f t="shared" si="6"/>
        <v>0</v>
      </c>
      <c r="S100">
        <f t="shared" si="7"/>
        <v>190</v>
      </c>
    </row>
    <row r="101" spans="2:19" x14ac:dyDescent="0.35">
      <c r="B101" s="2" t="s">
        <v>97</v>
      </c>
      <c r="C101">
        <v>159</v>
      </c>
      <c r="L101">
        <v>50</v>
      </c>
      <c r="P101">
        <f t="shared" si="4"/>
        <v>159</v>
      </c>
      <c r="Q101">
        <f t="shared" si="5"/>
        <v>50</v>
      </c>
      <c r="R101">
        <f t="shared" si="6"/>
        <v>0</v>
      </c>
      <c r="S101">
        <f t="shared" si="7"/>
        <v>209</v>
      </c>
    </row>
    <row r="102" spans="2:19" x14ac:dyDescent="0.35">
      <c r="B102" s="2" t="s">
        <v>98</v>
      </c>
      <c r="C102">
        <v>11</v>
      </c>
      <c r="P102">
        <f t="shared" si="4"/>
        <v>11</v>
      </c>
      <c r="Q102">
        <f t="shared" si="5"/>
        <v>0</v>
      </c>
      <c r="R102">
        <f t="shared" si="6"/>
        <v>0</v>
      </c>
      <c r="S102">
        <f t="shared" si="7"/>
        <v>11</v>
      </c>
    </row>
    <row r="103" spans="2:19" x14ac:dyDescent="0.35">
      <c r="B103" s="2" t="s">
        <v>99</v>
      </c>
      <c r="C103">
        <v>429</v>
      </c>
      <c r="L103">
        <v>132</v>
      </c>
      <c r="P103">
        <f t="shared" si="4"/>
        <v>429</v>
      </c>
      <c r="Q103">
        <f t="shared" si="5"/>
        <v>132</v>
      </c>
      <c r="R103">
        <f t="shared" si="6"/>
        <v>0</v>
      </c>
      <c r="S103">
        <f t="shared" si="7"/>
        <v>561</v>
      </c>
    </row>
    <row r="104" spans="2:19" x14ac:dyDescent="0.35">
      <c r="B104" s="2" t="s">
        <v>100</v>
      </c>
      <c r="C104">
        <v>462</v>
      </c>
      <c r="L104">
        <v>162</v>
      </c>
      <c r="P104">
        <f t="shared" si="4"/>
        <v>462</v>
      </c>
      <c r="Q104">
        <f t="shared" si="5"/>
        <v>162</v>
      </c>
      <c r="R104">
        <f t="shared" si="6"/>
        <v>0</v>
      </c>
      <c r="S104">
        <f t="shared" si="7"/>
        <v>624</v>
      </c>
    </row>
    <row r="105" spans="2:19" x14ac:dyDescent="0.35">
      <c r="B105" s="2" t="s">
        <v>101</v>
      </c>
      <c r="H105">
        <v>353</v>
      </c>
      <c r="P105">
        <f t="shared" si="4"/>
        <v>0</v>
      </c>
      <c r="Q105">
        <f t="shared" si="5"/>
        <v>0</v>
      </c>
      <c r="R105">
        <f t="shared" si="6"/>
        <v>353</v>
      </c>
      <c r="S105">
        <f t="shared" si="7"/>
        <v>353</v>
      </c>
    </row>
    <row r="106" spans="2:19" x14ac:dyDescent="0.35">
      <c r="B106" s="2" t="s">
        <v>102</v>
      </c>
      <c r="C106">
        <v>1012</v>
      </c>
      <c r="L106">
        <v>346</v>
      </c>
      <c r="P106">
        <f t="shared" si="4"/>
        <v>1012</v>
      </c>
      <c r="Q106">
        <f t="shared" si="5"/>
        <v>346</v>
      </c>
      <c r="R106">
        <f t="shared" si="6"/>
        <v>0</v>
      </c>
      <c r="S106">
        <f t="shared" si="7"/>
        <v>1358</v>
      </c>
    </row>
    <row r="107" spans="2:19" x14ac:dyDescent="0.35">
      <c r="B107" s="2" t="s">
        <v>103</v>
      </c>
      <c r="H107">
        <v>635</v>
      </c>
      <c r="P107">
        <f t="shared" si="4"/>
        <v>0</v>
      </c>
      <c r="Q107">
        <f t="shared" si="5"/>
        <v>0</v>
      </c>
      <c r="R107">
        <f t="shared" si="6"/>
        <v>635</v>
      </c>
      <c r="S107">
        <f t="shared" si="7"/>
        <v>635</v>
      </c>
    </row>
    <row r="108" spans="2:19" x14ac:dyDescent="0.35">
      <c r="B108" s="2" t="s">
        <v>104</v>
      </c>
      <c r="C108">
        <v>519</v>
      </c>
      <c r="L108">
        <v>150</v>
      </c>
      <c r="P108">
        <f t="shared" si="4"/>
        <v>519</v>
      </c>
      <c r="Q108">
        <f t="shared" si="5"/>
        <v>150</v>
      </c>
      <c r="R108">
        <f t="shared" si="6"/>
        <v>0</v>
      </c>
      <c r="S108">
        <f t="shared" si="7"/>
        <v>669</v>
      </c>
    </row>
    <row r="109" spans="2:19" x14ac:dyDescent="0.35">
      <c r="B109" s="2" t="s">
        <v>105</v>
      </c>
      <c r="C109">
        <v>131</v>
      </c>
      <c r="L109">
        <v>34</v>
      </c>
      <c r="P109">
        <f t="shared" si="4"/>
        <v>131</v>
      </c>
      <c r="Q109">
        <f t="shared" si="5"/>
        <v>34</v>
      </c>
      <c r="R109">
        <f t="shared" si="6"/>
        <v>0</v>
      </c>
      <c r="S109">
        <f t="shared" si="7"/>
        <v>165</v>
      </c>
    </row>
    <row r="110" spans="2:19" x14ac:dyDescent="0.35">
      <c r="B110" s="2" t="s">
        <v>106</v>
      </c>
      <c r="C110">
        <v>83</v>
      </c>
      <c r="L110">
        <v>19</v>
      </c>
      <c r="P110">
        <f t="shared" si="4"/>
        <v>83</v>
      </c>
      <c r="Q110">
        <f t="shared" si="5"/>
        <v>19</v>
      </c>
      <c r="R110">
        <f t="shared" si="6"/>
        <v>0</v>
      </c>
      <c r="S110">
        <f t="shared" si="7"/>
        <v>102</v>
      </c>
    </row>
    <row r="111" spans="2:19" x14ac:dyDescent="0.35">
      <c r="B111" s="2" t="s">
        <v>107</v>
      </c>
      <c r="C111">
        <v>331</v>
      </c>
      <c r="L111">
        <v>147</v>
      </c>
      <c r="P111">
        <f t="shared" si="4"/>
        <v>331</v>
      </c>
      <c r="Q111">
        <f t="shared" si="5"/>
        <v>147</v>
      </c>
      <c r="R111">
        <f t="shared" si="6"/>
        <v>0</v>
      </c>
      <c r="S111">
        <f t="shared" si="7"/>
        <v>478</v>
      </c>
    </row>
    <row r="112" spans="2:19" x14ac:dyDescent="0.35">
      <c r="B112" s="2" t="s">
        <v>108</v>
      </c>
      <c r="H112">
        <v>249</v>
      </c>
      <c r="P112">
        <f t="shared" si="4"/>
        <v>0</v>
      </c>
      <c r="Q112">
        <f t="shared" si="5"/>
        <v>0</v>
      </c>
      <c r="R112">
        <f t="shared" si="6"/>
        <v>249</v>
      </c>
      <c r="S112">
        <f t="shared" si="7"/>
        <v>249</v>
      </c>
    </row>
    <row r="113" spans="2:19" x14ac:dyDescent="0.35">
      <c r="B113" s="2" t="s">
        <v>109</v>
      </c>
      <c r="C113">
        <v>3774</v>
      </c>
      <c r="L113">
        <v>1087</v>
      </c>
      <c r="P113">
        <f t="shared" si="4"/>
        <v>3774</v>
      </c>
      <c r="Q113">
        <f t="shared" si="5"/>
        <v>1087</v>
      </c>
      <c r="R113">
        <f t="shared" si="6"/>
        <v>0</v>
      </c>
      <c r="S113">
        <f t="shared" si="7"/>
        <v>4861</v>
      </c>
    </row>
    <row r="114" spans="2:19" x14ac:dyDescent="0.35">
      <c r="B114" s="2" t="s">
        <v>110</v>
      </c>
      <c r="H114">
        <v>2813</v>
      </c>
      <c r="I114">
        <v>56</v>
      </c>
      <c r="P114">
        <f t="shared" si="4"/>
        <v>0</v>
      </c>
      <c r="Q114">
        <f t="shared" si="5"/>
        <v>0</v>
      </c>
      <c r="R114">
        <f t="shared" si="6"/>
        <v>2869</v>
      </c>
      <c r="S114">
        <f t="shared" si="7"/>
        <v>2869</v>
      </c>
    </row>
    <row r="115" spans="2:19" x14ac:dyDescent="0.35">
      <c r="B115" s="2" t="s">
        <v>111</v>
      </c>
      <c r="C115">
        <v>35</v>
      </c>
      <c r="L115">
        <v>9</v>
      </c>
      <c r="P115">
        <f t="shared" si="4"/>
        <v>35</v>
      </c>
      <c r="Q115">
        <f t="shared" si="5"/>
        <v>9</v>
      </c>
      <c r="R115">
        <f t="shared" si="6"/>
        <v>0</v>
      </c>
      <c r="S115">
        <f t="shared" si="7"/>
        <v>44</v>
      </c>
    </row>
    <row r="116" spans="2:19" x14ac:dyDescent="0.35">
      <c r="B116" s="2" t="s">
        <v>112</v>
      </c>
      <c r="H116">
        <v>9</v>
      </c>
      <c r="P116">
        <f t="shared" si="4"/>
        <v>0</v>
      </c>
      <c r="Q116">
        <f t="shared" si="5"/>
        <v>0</v>
      </c>
      <c r="R116">
        <f t="shared" si="6"/>
        <v>9</v>
      </c>
      <c r="S116">
        <f t="shared" si="7"/>
        <v>9</v>
      </c>
    </row>
    <row r="117" spans="2:19" x14ac:dyDescent="0.35">
      <c r="B117" s="2" t="s">
        <v>113</v>
      </c>
      <c r="C117">
        <v>18</v>
      </c>
      <c r="P117">
        <f t="shared" si="4"/>
        <v>18</v>
      </c>
      <c r="Q117">
        <f t="shared" si="5"/>
        <v>0</v>
      </c>
      <c r="R117">
        <f t="shared" si="6"/>
        <v>0</v>
      </c>
      <c r="S117">
        <f t="shared" si="7"/>
        <v>18</v>
      </c>
    </row>
    <row r="118" spans="2:19" x14ac:dyDescent="0.35">
      <c r="B118" s="2" t="s">
        <v>114</v>
      </c>
      <c r="C118">
        <v>20</v>
      </c>
      <c r="P118">
        <f t="shared" si="4"/>
        <v>20</v>
      </c>
      <c r="Q118">
        <f t="shared" si="5"/>
        <v>0</v>
      </c>
      <c r="R118">
        <f t="shared" si="6"/>
        <v>0</v>
      </c>
      <c r="S118">
        <f t="shared" si="7"/>
        <v>20</v>
      </c>
    </row>
    <row r="119" spans="2:19" x14ac:dyDescent="0.35">
      <c r="B119" s="2" t="s">
        <v>115</v>
      </c>
      <c r="C119">
        <v>431</v>
      </c>
      <c r="L119">
        <v>125</v>
      </c>
      <c r="P119">
        <f t="shared" si="4"/>
        <v>431</v>
      </c>
      <c r="Q119">
        <f t="shared" si="5"/>
        <v>125</v>
      </c>
      <c r="R119">
        <f t="shared" si="6"/>
        <v>0</v>
      </c>
      <c r="S119">
        <f t="shared" si="7"/>
        <v>556</v>
      </c>
    </row>
    <row r="120" spans="2:19" x14ac:dyDescent="0.35">
      <c r="B120" s="2" t="s">
        <v>116</v>
      </c>
      <c r="H120">
        <v>269</v>
      </c>
      <c r="P120">
        <f t="shared" si="4"/>
        <v>0</v>
      </c>
      <c r="Q120">
        <f t="shared" si="5"/>
        <v>0</v>
      </c>
      <c r="R120">
        <f t="shared" si="6"/>
        <v>269</v>
      </c>
      <c r="S120">
        <f t="shared" si="7"/>
        <v>269</v>
      </c>
    </row>
    <row r="121" spans="2:19" x14ac:dyDescent="0.35">
      <c r="B121" s="2" t="s">
        <v>117</v>
      </c>
      <c r="C121">
        <v>15</v>
      </c>
      <c r="P121">
        <f t="shared" si="4"/>
        <v>15</v>
      </c>
      <c r="Q121">
        <f t="shared" si="5"/>
        <v>0</v>
      </c>
      <c r="R121">
        <f t="shared" si="6"/>
        <v>0</v>
      </c>
      <c r="S121">
        <f t="shared" si="7"/>
        <v>15</v>
      </c>
    </row>
    <row r="122" spans="2:19" x14ac:dyDescent="0.35">
      <c r="B122" s="2" t="s">
        <v>118</v>
      </c>
      <c r="C122">
        <v>553</v>
      </c>
      <c r="L122">
        <v>152</v>
      </c>
      <c r="P122">
        <f t="shared" si="4"/>
        <v>553</v>
      </c>
      <c r="Q122">
        <f t="shared" si="5"/>
        <v>152</v>
      </c>
      <c r="R122">
        <f t="shared" si="6"/>
        <v>0</v>
      </c>
      <c r="S122">
        <f t="shared" si="7"/>
        <v>705</v>
      </c>
    </row>
    <row r="123" spans="2:19" x14ac:dyDescent="0.35">
      <c r="B123" s="2" t="s">
        <v>119</v>
      </c>
      <c r="C123">
        <v>111</v>
      </c>
      <c r="L123">
        <v>33</v>
      </c>
      <c r="P123">
        <f t="shared" si="4"/>
        <v>111</v>
      </c>
      <c r="Q123">
        <f t="shared" si="5"/>
        <v>33</v>
      </c>
      <c r="R123">
        <f t="shared" si="6"/>
        <v>0</v>
      </c>
      <c r="S123">
        <f t="shared" si="7"/>
        <v>144</v>
      </c>
    </row>
    <row r="124" spans="2:19" x14ac:dyDescent="0.35">
      <c r="B124" s="2" t="s">
        <v>120</v>
      </c>
      <c r="C124">
        <v>177</v>
      </c>
      <c r="L124">
        <v>51</v>
      </c>
      <c r="P124">
        <f t="shared" si="4"/>
        <v>177</v>
      </c>
      <c r="Q124">
        <f t="shared" si="5"/>
        <v>51</v>
      </c>
      <c r="R124">
        <f t="shared" si="6"/>
        <v>0</v>
      </c>
      <c r="S124">
        <f t="shared" si="7"/>
        <v>228</v>
      </c>
    </row>
    <row r="125" spans="2:19" x14ac:dyDescent="0.35">
      <c r="B125" s="2" t="s">
        <v>121</v>
      </c>
      <c r="C125">
        <v>42</v>
      </c>
      <c r="L125">
        <v>13</v>
      </c>
      <c r="P125">
        <f t="shared" si="4"/>
        <v>42</v>
      </c>
      <c r="Q125">
        <f t="shared" si="5"/>
        <v>13</v>
      </c>
      <c r="R125">
        <f t="shared" si="6"/>
        <v>0</v>
      </c>
      <c r="S125">
        <f t="shared" si="7"/>
        <v>55</v>
      </c>
    </row>
    <row r="126" spans="2:19" x14ac:dyDescent="0.35">
      <c r="B126" s="2" t="s">
        <v>122</v>
      </c>
      <c r="C126">
        <v>1867</v>
      </c>
      <c r="L126">
        <v>523</v>
      </c>
      <c r="P126">
        <f t="shared" si="4"/>
        <v>1867</v>
      </c>
      <c r="Q126">
        <f t="shared" si="5"/>
        <v>523</v>
      </c>
      <c r="R126">
        <f t="shared" si="6"/>
        <v>0</v>
      </c>
      <c r="S126">
        <f t="shared" si="7"/>
        <v>2390</v>
      </c>
    </row>
    <row r="127" spans="2:19" x14ac:dyDescent="0.35">
      <c r="B127" s="2" t="s">
        <v>123</v>
      </c>
      <c r="H127">
        <v>992</v>
      </c>
      <c r="P127">
        <f t="shared" si="4"/>
        <v>0</v>
      </c>
      <c r="Q127">
        <f t="shared" si="5"/>
        <v>0</v>
      </c>
      <c r="R127">
        <f t="shared" si="6"/>
        <v>992</v>
      </c>
      <c r="S127">
        <f t="shared" si="7"/>
        <v>992</v>
      </c>
    </row>
    <row r="128" spans="2:19" x14ac:dyDescent="0.35">
      <c r="B128" s="2" t="s">
        <v>124</v>
      </c>
      <c r="C128">
        <v>9</v>
      </c>
      <c r="P128">
        <f t="shared" si="4"/>
        <v>9</v>
      </c>
      <c r="Q128">
        <f t="shared" si="5"/>
        <v>0</v>
      </c>
      <c r="R128">
        <f t="shared" si="6"/>
        <v>0</v>
      </c>
      <c r="S128">
        <f t="shared" si="7"/>
        <v>9</v>
      </c>
    </row>
    <row r="129" spans="2:19" x14ac:dyDescent="0.35">
      <c r="B129" s="2" t="s">
        <v>125</v>
      </c>
      <c r="C129">
        <v>169</v>
      </c>
      <c r="H129">
        <v>73</v>
      </c>
      <c r="L129">
        <v>45</v>
      </c>
      <c r="P129">
        <f t="shared" si="4"/>
        <v>169</v>
      </c>
      <c r="Q129">
        <f t="shared" si="5"/>
        <v>45</v>
      </c>
      <c r="R129">
        <f t="shared" si="6"/>
        <v>73</v>
      </c>
      <c r="S129">
        <f t="shared" si="7"/>
        <v>287</v>
      </c>
    </row>
    <row r="130" spans="2:19" x14ac:dyDescent="0.35">
      <c r="B130" s="2" t="s">
        <v>126</v>
      </c>
      <c r="C130">
        <v>166</v>
      </c>
      <c r="P130">
        <f t="shared" si="4"/>
        <v>166</v>
      </c>
      <c r="Q130">
        <f t="shared" si="5"/>
        <v>0</v>
      </c>
      <c r="R130">
        <f t="shared" si="6"/>
        <v>0</v>
      </c>
      <c r="S130">
        <f t="shared" si="7"/>
        <v>166</v>
      </c>
    </row>
    <row r="131" spans="2:19" x14ac:dyDescent="0.35">
      <c r="B131" s="2" t="s">
        <v>127</v>
      </c>
      <c r="C131">
        <v>83</v>
      </c>
      <c r="L131">
        <v>26</v>
      </c>
      <c r="P131">
        <f t="shared" si="4"/>
        <v>83</v>
      </c>
      <c r="Q131">
        <f t="shared" si="5"/>
        <v>26</v>
      </c>
      <c r="R131">
        <f t="shared" si="6"/>
        <v>0</v>
      </c>
      <c r="S131">
        <f t="shared" si="7"/>
        <v>109</v>
      </c>
    </row>
    <row r="132" spans="2:19" x14ac:dyDescent="0.35">
      <c r="B132" s="2" t="s">
        <v>128</v>
      </c>
      <c r="H132">
        <v>59</v>
      </c>
      <c r="P132">
        <f t="shared" si="4"/>
        <v>0</v>
      </c>
      <c r="Q132">
        <f t="shared" si="5"/>
        <v>0</v>
      </c>
      <c r="R132">
        <f t="shared" si="6"/>
        <v>59</v>
      </c>
      <c r="S132">
        <f t="shared" si="7"/>
        <v>59</v>
      </c>
    </row>
    <row r="133" spans="2:19" x14ac:dyDescent="0.35">
      <c r="B133" s="2" t="s">
        <v>129</v>
      </c>
      <c r="C133">
        <v>7</v>
      </c>
      <c r="P133">
        <f t="shared" si="4"/>
        <v>7</v>
      </c>
      <c r="Q133">
        <f t="shared" si="5"/>
        <v>0</v>
      </c>
      <c r="R133">
        <f t="shared" si="6"/>
        <v>0</v>
      </c>
      <c r="S133">
        <f t="shared" si="7"/>
        <v>7</v>
      </c>
    </row>
    <row r="134" spans="2:19" x14ac:dyDescent="0.35">
      <c r="B134" s="2" t="s">
        <v>130</v>
      </c>
      <c r="C134">
        <v>5</v>
      </c>
      <c r="P134">
        <f t="shared" si="4"/>
        <v>5</v>
      </c>
      <c r="Q134">
        <f t="shared" si="5"/>
        <v>0</v>
      </c>
      <c r="R134">
        <f t="shared" si="6"/>
        <v>0</v>
      </c>
      <c r="S134">
        <f t="shared" si="7"/>
        <v>5</v>
      </c>
    </row>
    <row r="135" spans="2:19" x14ac:dyDescent="0.35">
      <c r="B135" s="2" t="s">
        <v>131</v>
      </c>
      <c r="C135">
        <v>13</v>
      </c>
      <c r="P135">
        <f t="shared" ref="P135:P198" si="8">SUM(C135:G135)</f>
        <v>13</v>
      </c>
      <c r="Q135">
        <f t="shared" ref="Q135:Q198" si="9">SUM(L135:N135)</f>
        <v>0</v>
      </c>
      <c r="R135">
        <f t="shared" ref="R135:R198" si="10">SUM(H135:K135)</f>
        <v>0</v>
      </c>
      <c r="S135">
        <f t="shared" ref="S135:S198" si="11">SUM(P135:R135)</f>
        <v>13</v>
      </c>
    </row>
    <row r="136" spans="2:19" x14ac:dyDescent="0.35">
      <c r="B136" s="2" t="s">
        <v>132</v>
      </c>
      <c r="C136">
        <v>3</v>
      </c>
      <c r="P136">
        <f t="shared" si="8"/>
        <v>3</v>
      </c>
      <c r="Q136">
        <f t="shared" si="9"/>
        <v>0</v>
      </c>
      <c r="R136">
        <f t="shared" si="10"/>
        <v>0</v>
      </c>
      <c r="S136">
        <f t="shared" si="11"/>
        <v>3</v>
      </c>
    </row>
    <row r="137" spans="2:19" x14ac:dyDescent="0.35">
      <c r="B137" s="2" t="s">
        <v>133</v>
      </c>
      <c r="C137">
        <v>1037</v>
      </c>
      <c r="D137">
        <v>21</v>
      </c>
      <c r="L137">
        <v>271</v>
      </c>
      <c r="P137">
        <f t="shared" si="8"/>
        <v>1058</v>
      </c>
      <c r="Q137">
        <f t="shared" si="9"/>
        <v>271</v>
      </c>
      <c r="R137">
        <f t="shared" si="10"/>
        <v>0</v>
      </c>
      <c r="S137">
        <f t="shared" si="11"/>
        <v>1329</v>
      </c>
    </row>
    <row r="138" spans="2:19" x14ac:dyDescent="0.35">
      <c r="B138" s="2" t="s">
        <v>134</v>
      </c>
      <c r="H138">
        <v>636</v>
      </c>
      <c r="P138">
        <f t="shared" si="8"/>
        <v>0</v>
      </c>
      <c r="Q138">
        <f t="shared" si="9"/>
        <v>0</v>
      </c>
      <c r="R138">
        <f t="shared" si="10"/>
        <v>636</v>
      </c>
      <c r="S138">
        <f t="shared" si="11"/>
        <v>636</v>
      </c>
    </row>
    <row r="139" spans="2:19" x14ac:dyDescent="0.35">
      <c r="B139" s="2" t="s">
        <v>135</v>
      </c>
      <c r="C139">
        <v>443</v>
      </c>
      <c r="L139">
        <v>113</v>
      </c>
      <c r="P139">
        <f t="shared" si="8"/>
        <v>443</v>
      </c>
      <c r="Q139">
        <f t="shared" si="9"/>
        <v>113</v>
      </c>
      <c r="R139">
        <f t="shared" si="10"/>
        <v>0</v>
      </c>
      <c r="S139">
        <f t="shared" si="11"/>
        <v>556</v>
      </c>
    </row>
    <row r="140" spans="2:19" x14ac:dyDescent="0.35">
      <c r="B140" s="2" t="s">
        <v>136</v>
      </c>
      <c r="H140">
        <v>207</v>
      </c>
      <c r="P140">
        <f t="shared" si="8"/>
        <v>0</v>
      </c>
      <c r="Q140">
        <f t="shared" si="9"/>
        <v>0</v>
      </c>
      <c r="R140">
        <f t="shared" si="10"/>
        <v>207</v>
      </c>
      <c r="S140">
        <f t="shared" si="11"/>
        <v>207</v>
      </c>
    </row>
    <row r="141" spans="2:19" x14ac:dyDescent="0.35">
      <c r="B141" s="2" t="s">
        <v>137</v>
      </c>
      <c r="C141">
        <v>55</v>
      </c>
      <c r="P141">
        <f t="shared" si="8"/>
        <v>55</v>
      </c>
      <c r="Q141">
        <f t="shared" si="9"/>
        <v>0</v>
      </c>
      <c r="R141">
        <f t="shared" si="10"/>
        <v>0</v>
      </c>
      <c r="S141">
        <f t="shared" si="11"/>
        <v>55</v>
      </c>
    </row>
    <row r="142" spans="2:19" x14ac:dyDescent="0.35">
      <c r="B142" s="2" t="s">
        <v>138</v>
      </c>
      <c r="C142">
        <v>33</v>
      </c>
      <c r="H142">
        <v>15</v>
      </c>
      <c r="L142">
        <v>9</v>
      </c>
      <c r="P142">
        <f t="shared" si="8"/>
        <v>33</v>
      </c>
      <c r="Q142">
        <f t="shared" si="9"/>
        <v>9</v>
      </c>
      <c r="R142">
        <f t="shared" si="10"/>
        <v>15</v>
      </c>
      <c r="S142">
        <f t="shared" si="11"/>
        <v>57</v>
      </c>
    </row>
    <row r="143" spans="2:19" x14ac:dyDescent="0.35">
      <c r="B143" s="2" t="s">
        <v>139</v>
      </c>
      <c r="C143">
        <v>42</v>
      </c>
      <c r="H143">
        <v>25</v>
      </c>
      <c r="L143">
        <v>13</v>
      </c>
      <c r="P143">
        <f t="shared" si="8"/>
        <v>42</v>
      </c>
      <c r="Q143">
        <f t="shared" si="9"/>
        <v>13</v>
      </c>
      <c r="R143">
        <f t="shared" si="10"/>
        <v>25</v>
      </c>
      <c r="S143">
        <f t="shared" si="11"/>
        <v>80</v>
      </c>
    </row>
    <row r="144" spans="2:19" x14ac:dyDescent="0.35">
      <c r="B144" s="2" t="s">
        <v>140</v>
      </c>
      <c r="C144">
        <v>103</v>
      </c>
      <c r="H144">
        <v>59</v>
      </c>
      <c r="L144">
        <v>25</v>
      </c>
      <c r="P144">
        <f t="shared" si="8"/>
        <v>103</v>
      </c>
      <c r="Q144">
        <f t="shared" si="9"/>
        <v>25</v>
      </c>
      <c r="R144">
        <f t="shared" si="10"/>
        <v>59</v>
      </c>
      <c r="S144">
        <f t="shared" si="11"/>
        <v>187</v>
      </c>
    </row>
    <row r="145" spans="2:19" x14ac:dyDescent="0.35">
      <c r="B145" s="2" t="s">
        <v>141</v>
      </c>
      <c r="C145">
        <v>25</v>
      </c>
      <c r="P145">
        <f t="shared" si="8"/>
        <v>25</v>
      </c>
      <c r="Q145">
        <f t="shared" si="9"/>
        <v>0</v>
      </c>
      <c r="R145">
        <f t="shared" si="10"/>
        <v>0</v>
      </c>
      <c r="S145">
        <f t="shared" si="11"/>
        <v>25</v>
      </c>
    </row>
    <row r="146" spans="2:19" x14ac:dyDescent="0.35">
      <c r="B146" s="2" t="s">
        <v>142</v>
      </c>
      <c r="C146">
        <v>90</v>
      </c>
      <c r="L146">
        <v>31</v>
      </c>
      <c r="P146">
        <f t="shared" si="8"/>
        <v>90</v>
      </c>
      <c r="Q146">
        <f t="shared" si="9"/>
        <v>31</v>
      </c>
      <c r="R146">
        <f t="shared" si="10"/>
        <v>0</v>
      </c>
      <c r="S146">
        <f t="shared" si="11"/>
        <v>121</v>
      </c>
    </row>
    <row r="147" spans="2:19" x14ac:dyDescent="0.35">
      <c r="B147" s="2" t="s">
        <v>143</v>
      </c>
      <c r="H147">
        <v>71</v>
      </c>
      <c r="P147">
        <f t="shared" si="8"/>
        <v>0</v>
      </c>
      <c r="Q147">
        <f t="shared" si="9"/>
        <v>0</v>
      </c>
      <c r="R147">
        <f t="shared" si="10"/>
        <v>71</v>
      </c>
      <c r="S147">
        <f t="shared" si="11"/>
        <v>71</v>
      </c>
    </row>
    <row r="148" spans="2:19" x14ac:dyDescent="0.35">
      <c r="B148" s="2" t="s">
        <v>144</v>
      </c>
      <c r="C148">
        <v>13</v>
      </c>
      <c r="P148">
        <f t="shared" si="8"/>
        <v>13</v>
      </c>
      <c r="Q148">
        <f t="shared" si="9"/>
        <v>0</v>
      </c>
      <c r="R148">
        <f t="shared" si="10"/>
        <v>0</v>
      </c>
      <c r="S148">
        <f t="shared" si="11"/>
        <v>13</v>
      </c>
    </row>
    <row r="149" spans="2:19" x14ac:dyDescent="0.35">
      <c r="B149" s="2" t="s">
        <v>145</v>
      </c>
      <c r="C149">
        <v>242</v>
      </c>
      <c r="L149">
        <v>69</v>
      </c>
      <c r="P149">
        <f t="shared" si="8"/>
        <v>242</v>
      </c>
      <c r="Q149">
        <f t="shared" si="9"/>
        <v>69</v>
      </c>
      <c r="R149">
        <f t="shared" si="10"/>
        <v>0</v>
      </c>
      <c r="S149">
        <f t="shared" si="11"/>
        <v>311</v>
      </c>
    </row>
    <row r="150" spans="2:19" x14ac:dyDescent="0.35">
      <c r="B150" s="2" t="s">
        <v>146</v>
      </c>
      <c r="H150">
        <v>99</v>
      </c>
      <c r="P150">
        <f t="shared" si="8"/>
        <v>0</v>
      </c>
      <c r="Q150">
        <f t="shared" si="9"/>
        <v>0</v>
      </c>
      <c r="R150">
        <f t="shared" si="10"/>
        <v>99</v>
      </c>
      <c r="S150">
        <f t="shared" si="11"/>
        <v>99</v>
      </c>
    </row>
    <row r="151" spans="2:19" x14ac:dyDescent="0.35">
      <c r="B151" s="2" t="s">
        <v>147</v>
      </c>
      <c r="C151">
        <v>1060</v>
      </c>
      <c r="L151">
        <v>258</v>
      </c>
      <c r="P151">
        <f t="shared" si="8"/>
        <v>1060</v>
      </c>
      <c r="Q151">
        <f t="shared" si="9"/>
        <v>258</v>
      </c>
      <c r="R151">
        <f t="shared" si="10"/>
        <v>0</v>
      </c>
      <c r="S151">
        <f t="shared" si="11"/>
        <v>1318</v>
      </c>
    </row>
    <row r="152" spans="2:19" x14ac:dyDescent="0.35">
      <c r="B152" s="2" t="s">
        <v>148</v>
      </c>
      <c r="H152">
        <v>539</v>
      </c>
      <c r="P152">
        <f t="shared" si="8"/>
        <v>0</v>
      </c>
      <c r="Q152">
        <f t="shared" si="9"/>
        <v>0</v>
      </c>
      <c r="R152">
        <f t="shared" si="10"/>
        <v>539</v>
      </c>
      <c r="S152">
        <f t="shared" si="11"/>
        <v>539</v>
      </c>
    </row>
    <row r="153" spans="2:19" x14ac:dyDescent="0.35">
      <c r="B153" s="2" t="s">
        <v>149</v>
      </c>
      <c r="C153">
        <v>23</v>
      </c>
      <c r="P153">
        <f t="shared" si="8"/>
        <v>23</v>
      </c>
      <c r="Q153">
        <f t="shared" si="9"/>
        <v>0</v>
      </c>
      <c r="R153">
        <f t="shared" si="10"/>
        <v>0</v>
      </c>
      <c r="S153">
        <f t="shared" si="11"/>
        <v>23</v>
      </c>
    </row>
    <row r="154" spans="2:19" x14ac:dyDescent="0.35">
      <c r="B154" s="2" t="s">
        <v>150</v>
      </c>
      <c r="C154">
        <v>309</v>
      </c>
      <c r="L154">
        <v>90</v>
      </c>
      <c r="P154">
        <f t="shared" si="8"/>
        <v>309</v>
      </c>
      <c r="Q154">
        <f t="shared" si="9"/>
        <v>90</v>
      </c>
      <c r="R154">
        <f t="shared" si="10"/>
        <v>0</v>
      </c>
      <c r="S154">
        <f t="shared" si="11"/>
        <v>399</v>
      </c>
    </row>
    <row r="155" spans="2:19" x14ac:dyDescent="0.35">
      <c r="B155" s="2" t="s">
        <v>151</v>
      </c>
      <c r="C155">
        <v>237</v>
      </c>
      <c r="L155">
        <v>83</v>
      </c>
      <c r="P155">
        <f t="shared" si="8"/>
        <v>237</v>
      </c>
      <c r="Q155">
        <f t="shared" si="9"/>
        <v>83</v>
      </c>
      <c r="R155">
        <f t="shared" si="10"/>
        <v>0</v>
      </c>
      <c r="S155">
        <f t="shared" si="11"/>
        <v>320</v>
      </c>
    </row>
    <row r="156" spans="2:19" x14ac:dyDescent="0.35">
      <c r="B156" s="2" t="s">
        <v>152</v>
      </c>
      <c r="H156">
        <v>164</v>
      </c>
      <c r="P156">
        <f t="shared" si="8"/>
        <v>0</v>
      </c>
      <c r="Q156">
        <f t="shared" si="9"/>
        <v>0</v>
      </c>
      <c r="R156">
        <f t="shared" si="10"/>
        <v>164</v>
      </c>
      <c r="S156">
        <f t="shared" si="11"/>
        <v>164</v>
      </c>
    </row>
    <row r="157" spans="2:19" x14ac:dyDescent="0.35">
      <c r="B157" s="2" t="s">
        <v>153</v>
      </c>
      <c r="C157">
        <v>0</v>
      </c>
      <c r="P157">
        <f t="shared" si="8"/>
        <v>0</v>
      </c>
      <c r="Q157">
        <f t="shared" si="9"/>
        <v>0</v>
      </c>
      <c r="R157">
        <f t="shared" si="10"/>
        <v>0</v>
      </c>
      <c r="S157">
        <f t="shared" si="11"/>
        <v>0</v>
      </c>
    </row>
    <row r="158" spans="2:19" x14ac:dyDescent="0.35">
      <c r="B158" s="2" t="s">
        <v>154</v>
      </c>
      <c r="C158">
        <v>174</v>
      </c>
      <c r="L158">
        <v>52</v>
      </c>
      <c r="P158">
        <f t="shared" si="8"/>
        <v>174</v>
      </c>
      <c r="Q158">
        <f t="shared" si="9"/>
        <v>52</v>
      </c>
      <c r="R158">
        <f t="shared" si="10"/>
        <v>0</v>
      </c>
      <c r="S158">
        <f t="shared" si="11"/>
        <v>226</v>
      </c>
    </row>
    <row r="159" spans="2:19" x14ac:dyDescent="0.35">
      <c r="B159" s="2" t="s">
        <v>155</v>
      </c>
      <c r="H159">
        <v>311</v>
      </c>
      <c r="P159">
        <f t="shared" si="8"/>
        <v>0</v>
      </c>
      <c r="Q159">
        <f t="shared" si="9"/>
        <v>0</v>
      </c>
      <c r="R159">
        <f t="shared" si="10"/>
        <v>311</v>
      </c>
      <c r="S159">
        <f t="shared" si="11"/>
        <v>311</v>
      </c>
    </row>
    <row r="160" spans="2:19" x14ac:dyDescent="0.35">
      <c r="B160" s="2" t="s">
        <v>156</v>
      </c>
      <c r="C160">
        <v>37</v>
      </c>
      <c r="P160">
        <f t="shared" si="8"/>
        <v>37</v>
      </c>
      <c r="Q160">
        <f t="shared" si="9"/>
        <v>0</v>
      </c>
      <c r="R160">
        <f t="shared" si="10"/>
        <v>0</v>
      </c>
      <c r="S160">
        <f t="shared" si="11"/>
        <v>37</v>
      </c>
    </row>
    <row r="161" spans="2:19" x14ac:dyDescent="0.35">
      <c r="B161" s="2" t="s">
        <v>157</v>
      </c>
      <c r="C161">
        <v>385</v>
      </c>
      <c r="L161">
        <v>105</v>
      </c>
      <c r="P161">
        <f t="shared" si="8"/>
        <v>385</v>
      </c>
      <c r="Q161">
        <f t="shared" si="9"/>
        <v>105</v>
      </c>
      <c r="R161">
        <f t="shared" si="10"/>
        <v>0</v>
      </c>
      <c r="S161">
        <f t="shared" si="11"/>
        <v>490</v>
      </c>
    </row>
    <row r="162" spans="2:19" x14ac:dyDescent="0.35">
      <c r="B162" s="2" t="s">
        <v>158</v>
      </c>
      <c r="C162">
        <v>49</v>
      </c>
      <c r="H162">
        <v>43</v>
      </c>
      <c r="L162">
        <v>19</v>
      </c>
      <c r="P162">
        <f t="shared" si="8"/>
        <v>49</v>
      </c>
      <c r="Q162">
        <f t="shared" si="9"/>
        <v>19</v>
      </c>
      <c r="R162">
        <f t="shared" si="10"/>
        <v>43</v>
      </c>
      <c r="S162">
        <f t="shared" si="11"/>
        <v>111</v>
      </c>
    </row>
    <row r="163" spans="2:19" x14ac:dyDescent="0.35">
      <c r="B163" s="2" t="s">
        <v>159</v>
      </c>
      <c r="C163">
        <v>79</v>
      </c>
      <c r="H163">
        <v>39</v>
      </c>
      <c r="L163">
        <v>25</v>
      </c>
      <c r="P163">
        <f t="shared" si="8"/>
        <v>79</v>
      </c>
      <c r="Q163">
        <f t="shared" si="9"/>
        <v>25</v>
      </c>
      <c r="R163">
        <f t="shared" si="10"/>
        <v>39</v>
      </c>
      <c r="S163">
        <f t="shared" si="11"/>
        <v>143</v>
      </c>
    </row>
    <row r="164" spans="2:19" x14ac:dyDescent="0.35">
      <c r="B164" s="2" t="s">
        <v>160</v>
      </c>
      <c r="C164">
        <v>23</v>
      </c>
      <c r="H164">
        <v>16</v>
      </c>
      <c r="L164">
        <v>6</v>
      </c>
      <c r="P164">
        <f t="shared" si="8"/>
        <v>23</v>
      </c>
      <c r="Q164">
        <f t="shared" si="9"/>
        <v>6</v>
      </c>
      <c r="R164">
        <f t="shared" si="10"/>
        <v>16</v>
      </c>
      <c r="S164">
        <f t="shared" si="11"/>
        <v>45</v>
      </c>
    </row>
    <row r="165" spans="2:19" x14ac:dyDescent="0.35">
      <c r="B165" s="2" t="s">
        <v>161</v>
      </c>
      <c r="C165">
        <v>212</v>
      </c>
      <c r="L165">
        <v>61</v>
      </c>
      <c r="P165">
        <f t="shared" si="8"/>
        <v>212</v>
      </c>
      <c r="Q165">
        <f t="shared" si="9"/>
        <v>61</v>
      </c>
      <c r="R165">
        <f t="shared" si="10"/>
        <v>0</v>
      </c>
      <c r="S165">
        <f t="shared" si="11"/>
        <v>273</v>
      </c>
    </row>
    <row r="166" spans="2:19" x14ac:dyDescent="0.35">
      <c r="B166" s="2" t="s">
        <v>162</v>
      </c>
      <c r="H166">
        <v>144</v>
      </c>
      <c r="P166">
        <f t="shared" si="8"/>
        <v>0</v>
      </c>
      <c r="Q166">
        <f t="shared" si="9"/>
        <v>0</v>
      </c>
      <c r="R166">
        <f t="shared" si="10"/>
        <v>144</v>
      </c>
      <c r="S166">
        <f t="shared" si="11"/>
        <v>144</v>
      </c>
    </row>
    <row r="167" spans="2:19" x14ac:dyDescent="0.35">
      <c r="B167" s="2" t="s">
        <v>163</v>
      </c>
      <c r="C167">
        <v>878</v>
      </c>
      <c r="L167">
        <v>263</v>
      </c>
      <c r="P167">
        <f t="shared" si="8"/>
        <v>878</v>
      </c>
      <c r="Q167">
        <f t="shared" si="9"/>
        <v>263</v>
      </c>
      <c r="R167">
        <f t="shared" si="10"/>
        <v>0</v>
      </c>
      <c r="S167">
        <f t="shared" si="11"/>
        <v>1141</v>
      </c>
    </row>
    <row r="168" spans="2:19" x14ac:dyDescent="0.35">
      <c r="B168" s="2" t="s">
        <v>164</v>
      </c>
      <c r="H168">
        <v>541</v>
      </c>
      <c r="P168">
        <f t="shared" si="8"/>
        <v>0</v>
      </c>
      <c r="Q168">
        <f t="shared" si="9"/>
        <v>0</v>
      </c>
      <c r="R168">
        <f t="shared" si="10"/>
        <v>541</v>
      </c>
      <c r="S168">
        <f t="shared" si="11"/>
        <v>541</v>
      </c>
    </row>
    <row r="169" spans="2:19" x14ac:dyDescent="0.35">
      <c r="B169" s="2" t="s">
        <v>165</v>
      </c>
      <c r="C169">
        <v>255</v>
      </c>
      <c r="H169">
        <v>134</v>
      </c>
      <c r="L169">
        <v>92</v>
      </c>
      <c r="P169">
        <f t="shared" si="8"/>
        <v>255</v>
      </c>
      <c r="Q169">
        <f t="shared" si="9"/>
        <v>92</v>
      </c>
      <c r="R169">
        <f t="shared" si="10"/>
        <v>134</v>
      </c>
      <c r="S169">
        <f t="shared" si="11"/>
        <v>481</v>
      </c>
    </row>
    <row r="170" spans="2:19" x14ac:dyDescent="0.35">
      <c r="B170" s="2" t="s">
        <v>166</v>
      </c>
      <c r="C170">
        <v>37</v>
      </c>
      <c r="P170">
        <f t="shared" si="8"/>
        <v>37</v>
      </c>
      <c r="Q170">
        <f t="shared" si="9"/>
        <v>0</v>
      </c>
      <c r="R170">
        <f t="shared" si="10"/>
        <v>0</v>
      </c>
      <c r="S170">
        <f t="shared" si="11"/>
        <v>37</v>
      </c>
    </row>
    <row r="171" spans="2:19" x14ac:dyDescent="0.35">
      <c r="B171" s="2" t="s">
        <v>167</v>
      </c>
      <c r="D171">
        <v>5</v>
      </c>
      <c r="P171">
        <f t="shared" si="8"/>
        <v>5</v>
      </c>
      <c r="Q171">
        <f t="shared" si="9"/>
        <v>0</v>
      </c>
      <c r="R171">
        <f t="shared" si="10"/>
        <v>0</v>
      </c>
      <c r="S171">
        <f t="shared" si="11"/>
        <v>5</v>
      </c>
    </row>
    <row r="172" spans="2:19" x14ac:dyDescent="0.35">
      <c r="B172" s="2" t="s">
        <v>168</v>
      </c>
      <c r="C172">
        <v>4085</v>
      </c>
      <c r="D172">
        <v>22</v>
      </c>
      <c r="E172">
        <v>206</v>
      </c>
      <c r="L172">
        <v>1175</v>
      </c>
      <c r="M172">
        <v>22</v>
      </c>
      <c r="P172">
        <f t="shared" si="8"/>
        <v>4313</v>
      </c>
      <c r="Q172">
        <f t="shared" si="9"/>
        <v>1197</v>
      </c>
      <c r="R172">
        <f t="shared" si="10"/>
        <v>0</v>
      </c>
      <c r="S172">
        <f t="shared" si="11"/>
        <v>5510</v>
      </c>
    </row>
    <row r="173" spans="2:19" x14ac:dyDescent="0.35">
      <c r="B173" s="2" t="s">
        <v>169</v>
      </c>
      <c r="H173">
        <v>2467</v>
      </c>
      <c r="I173">
        <v>59</v>
      </c>
      <c r="J173">
        <v>71</v>
      </c>
      <c r="P173">
        <f t="shared" si="8"/>
        <v>0</v>
      </c>
      <c r="Q173">
        <f t="shared" si="9"/>
        <v>0</v>
      </c>
      <c r="R173">
        <f t="shared" si="10"/>
        <v>2597</v>
      </c>
      <c r="S173">
        <f t="shared" si="11"/>
        <v>2597</v>
      </c>
    </row>
    <row r="174" spans="2:19" x14ac:dyDescent="0.35">
      <c r="B174" s="2" t="s">
        <v>170</v>
      </c>
      <c r="C174">
        <v>44</v>
      </c>
      <c r="P174">
        <f t="shared" si="8"/>
        <v>44</v>
      </c>
      <c r="Q174">
        <f t="shared" si="9"/>
        <v>0</v>
      </c>
      <c r="R174">
        <f t="shared" si="10"/>
        <v>0</v>
      </c>
      <c r="S174">
        <f t="shared" si="11"/>
        <v>44</v>
      </c>
    </row>
    <row r="175" spans="2:19" x14ac:dyDescent="0.35">
      <c r="B175" s="2" t="s">
        <v>171</v>
      </c>
      <c r="C175">
        <v>10</v>
      </c>
      <c r="P175">
        <f t="shared" si="8"/>
        <v>10</v>
      </c>
      <c r="Q175">
        <f t="shared" si="9"/>
        <v>0</v>
      </c>
      <c r="R175">
        <f t="shared" si="10"/>
        <v>0</v>
      </c>
      <c r="S175">
        <f t="shared" si="11"/>
        <v>10</v>
      </c>
    </row>
    <row r="176" spans="2:19" x14ac:dyDescent="0.35">
      <c r="B176" s="2" t="s">
        <v>172</v>
      </c>
      <c r="C176">
        <v>15</v>
      </c>
      <c r="P176">
        <f t="shared" si="8"/>
        <v>15</v>
      </c>
      <c r="Q176">
        <f t="shared" si="9"/>
        <v>0</v>
      </c>
      <c r="R176">
        <f t="shared" si="10"/>
        <v>0</v>
      </c>
      <c r="S176">
        <f t="shared" si="11"/>
        <v>15</v>
      </c>
    </row>
    <row r="177" spans="2:19" x14ac:dyDescent="0.35">
      <c r="B177" s="2" t="s">
        <v>173</v>
      </c>
      <c r="C177">
        <v>90</v>
      </c>
      <c r="L177">
        <v>15</v>
      </c>
      <c r="P177">
        <f t="shared" si="8"/>
        <v>90</v>
      </c>
      <c r="Q177">
        <f t="shared" si="9"/>
        <v>15</v>
      </c>
      <c r="R177">
        <f t="shared" si="10"/>
        <v>0</v>
      </c>
      <c r="S177">
        <f t="shared" si="11"/>
        <v>105</v>
      </c>
    </row>
    <row r="178" spans="2:19" x14ac:dyDescent="0.35">
      <c r="B178" s="2" t="s">
        <v>174</v>
      </c>
      <c r="H178">
        <v>35</v>
      </c>
      <c r="P178">
        <f t="shared" si="8"/>
        <v>0</v>
      </c>
      <c r="Q178">
        <f t="shared" si="9"/>
        <v>0</v>
      </c>
      <c r="R178">
        <f t="shared" si="10"/>
        <v>35</v>
      </c>
      <c r="S178">
        <f t="shared" si="11"/>
        <v>35</v>
      </c>
    </row>
    <row r="179" spans="2:19" x14ac:dyDescent="0.35">
      <c r="B179" s="2" t="s">
        <v>175</v>
      </c>
      <c r="C179">
        <v>205</v>
      </c>
      <c r="L179">
        <v>57</v>
      </c>
      <c r="P179">
        <f t="shared" si="8"/>
        <v>205</v>
      </c>
      <c r="Q179">
        <f t="shared" si="9"/>
        <v>57</v>
      </c>
      <c r="R179">
        <f t="shared" si="10"/>
        <v>0</v>
      </c>
      <c r="S179">
        <f t="shared" si="11"/>
        <v>262</v>
      </c>
    </row>
    <row r="180" spans="2:19" x14ac:dyDescent="0.35">
      <c r="B180" s="2" t="s">
        <v>176</v>
      </c>
      <c r="H180">
        <v>134</v>
      </c>
      <c r="P180">
        <f t="shared" si="8"/>
        <v>0</v>
      </c>
      <c r="Q180">
        <f t="shared" si="9"/>
        <v>0</v>
      </c>
      <c r="R180">
        <f t="shared" si="10"/>
        <v>134</v>
      </c>
      <c r="S180">
        <f t="shared" si="11"/>
        <v>134</v>
      </c>
    </row>
    <row r="181" spans="2:19" x14ac:dyDescent="0.35">
      <c r="B181" s="2" t="s">
        <v>177</v>
      </c>
      <c r="C181">
        <v>631</v>
      </c>
      <c r="H181">
        <v>371</v>
      </c>
      <c r="I181">
        <v>0</v>
      </c>
      <c r="L181">
        <v>189</v>
      </c>
      <c r="P181">
        <f t="shared" si="8"/>
        <v>631</v>
      </c>
      <c r="Q181">
        <f t="shared" si="9"/>
        <v>189</v>
      </c>
      <c r="R181">
        <f t="shared" si="10"/>
        <v>371</v>
      </c>
      <c r="S181">
        <f t="shared" si="11"/>
        <v>1191</v>
      </c>
    </row>
    <row r="182" spans="2:19" x14ac:dyDescent="0.35">
      <c r="B182" s="2" t="s">
        <v>178</v>
      </c>
      <c r="C182">
        <v>403</v>
      </c>
      <c r="L182">
        <v>134</v>
      </c>
      <c r="P182">
        <f t="shared" si="8"/>
        <v>403</v>
      </c>
      <c r="Q182">
        <f t="shared" si="9"/>
        <v>134</v>
      </c>
      <c r="R182">
        <f t="shared" si="10"/>
        <v>0</v>
      </c>
      <c r="S182">
        <f t="shared" si="11"/>
        <v>537</v>
      </c>
    </row>
    <row r="183" spans="2:19" x14ac:dyDescent="0.35">
      <c r="B183" s="2" t="s">
        <v>179</v>
      </c>
      <c r="H183">
        <v>299</v>
      </c>
      <c r="P183">
        <f t="shared" si="8"/>
        <v>0</v>
      </c>
      <c r="Q183">
        <f t="shared" si="9"/>
        <v>0</v>
      </c>
      <c r="R183">
        <f t="shared" si="10"/>
        <v>299</v>
      </c>
      <c r="S183">
        <f t="shared" si="11"/>
        <v>299</v>
      </c>
    </row>
    <row r="184" spans="2:19" x14ac:dyDescent="0.35">
      <c r="B184" s="2" t="s">
        <v>180</v>
      </c>
      <c r="C184">
        <v>54</v>
      </c>
      <c r="L184">
        <v>16</v>
      </c>
      <c r="P184">
        <f t="shared" si="8"/>
        <v>54</v>
      </c>
      <c r="Q184">
        <f t="shared" si="9"/>
        <v>16</v>
      </c>
      <c r="R184">
        <f t="shared" si="10"/>
        <v>0</v>
      </c>
      <c r="S184">
        <f t="shared" si="11"/>
        <v>70</v>
      </c>
    </row>
    <row r="185" spans="2:19" x14ac:dyDescent="0.35">
      <c r="B185" s="2" t="s">
        <v>181</v>
      </c>
      <c r="C185">
        <v>24</v>
      </c>
      <c r="P185">
        <f t="shared" si="8"/>
        <v>24</v>
      </c>
      <c r="Q185">
        <f t="shared" si="9"/>
        <v>0</v>
      </c>
      <c r="R185">
        <f t="shared" si="10"/>
        <v>0</v>
      </c>
      <c r="S185">
        <f t="shared" si="11"/>
        <v>24</v>
      </c>
    </row>
    <row r="186" spans="2:19" x14ac:dyDescent="0.35">
      <c r="B186" s="2" t="s">
        <v>182</v>
      </c>
      <c r="C186">
        <v>6</v>
      </c>
      <c r="P186">
        <f t="shared" si="8"/>
        <v>6</v>
      </c>
      <c r="Q186">
        <f t="shared" si="9"/>
        <v>0</v>
      </c>
      <c r="R186">
        <f t="shared" si="10"/>
        <v>0</v>
      </c>
      <c r="S186">
        <f t="shared" si="11"/>
        <v>6</v>
      </c>
    </row>
    <row r="187" spans="2:19" x14ac:dyDescent="0.35">
      <c r="B187" s="2" t="s">
        <v>183</v>
      </c>
      <c r="C187">
        <v>17</v>
      </c>
      <c r="P187">
        <f t="shared" si="8"/>
        <v>17</v>
      </c>
      <c r="Q187">
        <f t="shared" si="9"/>
        <v>0</v>
      </c>
      <c r="R187">
        <f t="shared" si="10"/>
        <v>0</v>
      </c>
      <c r="S187">
        <f t="shared" si="11"/>
        <v>17</v>
      </c>
    </row>
    <row r="188" spans="2:19" x14ac:dyDescent="0.35">
      <c r="B188" s="2" t="s">
        <v>184</v>
      </c>
      <c r="C188">
        <v>14</v>
      </c>
      <c r="P188">
        <f t="shared" si="8"/>
        <v>14</v>
      </c>
      <c r="Q188">
        <f t="shared" si="9"/>
        <v>0</v>
      </c>
      <c r="R188">
        <f t="shared" si="10"/>
        <v>0</v>
      </c>
      <c r="S188">
        <f t="shared" si="11"/>
        <v>14</v>
      </c>
    </row>
    <row r="189" spans="2:19" x14ac:dyDescent="0.35">
      <c r="B189" s="2" t="s">
        <v>185</v>
      </c>
      <c r="C189">
        <v>145</v>
      </c>
      <c r="L189">
        <v>40</v>
      </c>
      <c r="P189">
        <f t="shared" si="8"/>
        <v>145</v>
      </c>
      <c r="Q189">
        <f t="shared" si="9"/>
        <v>40</v>
      </c>
      <c r="R189">
        <f t="shared" si="10"/>
        <v>0</v>
      </c>
      <c r="S189">
        <f t="shared" si="11"/>
        <v>185</v>
      </c>
    </row>
    <row r="190" spans="2:19" x14ac:dyDescent="0.35">
      <c r="B190" s="2" t="s">
        <v>186</v>
      </c>
      <c r="H190">
        <v>61</v>
      </c>
      <c r="P190">
        <f t="shared" si="8"/>
        <v>0</v>
      </c>
      <c r="Q190">
        <f t="shared" si="9"/>
        <v>0</v>
      </c>
      <c r="R190">
        <f t="shared" si="10"/>
        <v>61</v>
      </c>
      <c r="S190">
        <f t="shared" si="11"/>
        <v>61</v>
      </c>
    </row>
    <row r="191" spans="2:19" x14ac:dyDescent="0.35">
      <c r="B191" s="2" t="s">
        <v>187</v>
      </c>
      <c r="C191">
        <v>123</v>
      </c>
      <c r="H191">
        <v>64</v>
      </c>
      <c r="L191">
        <v>43</v>
      </c>
      <c r="P191">
        <f t="shared" si="8"/>
        <v>123</v>
      </c>
      <c r="Q191">
        <f t="shared" si="9"/>
        <v>43</v>
      </c>
      <c r="R191">
        <f t="shared" si="10"/>
        <v>64</v>
      </c>
      <c r="S191">
        <f t="shared" si="11"/>
        <v>230</v>
      </c>
    </row>
    <row r="192" spans="2:19" x14ac:dyDescent="0.35">
      <c r="B192" s="2" t="s">
        <v>188</v>
      </c>
      <c r="C192">
        <v>54</v>
      </c>
      <c r="H192">
        <v>24</v>
      </c>
      <c r="L192">
        <v>10</v>
      </c>
      <c r="P192">
        <f t="shared" si="8"/>
        <v>54</v>
      </c>
      <c r="Q192">
        <f t="shared" si="9"/>
        <v>10</v>
      </c>
      <c r="R192">
        <f t="shared" si="10"/>
        <v>24</v>
      </c>
      <c r="S192">
        <f t="shared" si="11"/>
        <v>88</v>
      </c>
    </row>
    <row r="193" spans="2:19" x14ac:dyDescent="0.35">
      <c r="B193" s="2" t="s">
        <v>189</v>
      </c>
      <c r="C193">
        <v>250</v>
      </c>
      <c r="H193">
        <v>138</v>
      </c>
      <c r="L193">
        <v>74</v>
      </c>
      <c r="P193">
        <f t="shared" si="8"/>
        <v>250</v>
      </c>
      <c r="Q193">
        <f t="shared" si="9"/>
        <v>74</v>
      </c>
      <c r="R193">
        <f t="shared" si="10"/>
        <v>138</v>
      </c>
      <c r="S193">
        <f t="shared" si="11"/>
        <v>462</v>
      </c>
    </row>
    <row r="194" spans="2:19" x14ac:dyDescent="0.35">
      <c r="B194" s="2" t="s">
        <v>190</v>
      </c>
      <c r="C194">
        <v>105</v>
      </c>
      <c r="L194">
        <v>33</v>
      </c>
      <c r="P194">
        <f t="shared" si="8"/>
        <v>105</v>
      </c>
      <c r="Q194">
        <f t="shared" si="9"/>
        <v>33</v>
      </c>
      <c r="R194">
        <f t="shared" si="10"/>
        <v>0</v>
      </c>
      <c r="S194">
        <f t="shared" si="11"/>
        <v>138</v>
      </c>
    </row>
    <row r="195" spans="2:19" x14ac:dyDescent="0.35">
      <c r="B195" s="2" t="s">
        <v>191</v>
      </c>
      <c r="H195">
        <v>76</v>
      </c>
      <c r="P195">
        <f t="shared" si="8"/>
        <v>0</v>
      </c>
      <c r="Q195">
        <f t="shared" si="9"/>
        <v>0</v>
      </c>
      <c r="R195">
        <f t="shared" si="10"/>
        <v>76</v>
      </c>
      <c r="S195">
        <f t="shared" si="11"/>
        <v>76</v>
      </c>
    </row>
    <row r="196" spans="2:19" x14ac:dyDescent="0.35">
      <c r="B196" s="2" t="s">
        <v>192</v>
      </c>
      <c r="C196">
        <v>46</v>
      </c>
      <c r="P196">
        <f t="shared" si="8"/>
        <v>46</v>
      </c>
      <c r="Q196">
        <f t="shared" si="9"/>
        <v>0</v>
      </c>
      <c r="R196">
        <f t="shared" si="10"/>
        <v>0</v>
      </c>
      <c r="S196">
        <f t="shared" si="11"/>
        <v>46</v>
      </c>
    </row>
    <row r="197" spans="2:19" x14ac:dyDescent="0.35">
      <c r="B197" s="2" t="s">
        <v>193</v>
      </c>
      <c r="C197">
        <v>96</v>
      </c>
      <c r="H197">
        <v>59</v>
      </c>
      <c r="L197">
        <v>30</v>
      </c>
      <c r="P197">
        <f t="shared" si="8"/>
        <v>96</v>
      </c>
      <c r="Q197">
        <f t="shared" si="9"/>
        <v>30</v>
      </c>
      <c r="R197">
        <f t="shared" si="10"/>
        <v>59</v>
      </c>
      <c r="S197">
        <f t="shared" si="11"/>
        <v>185</v>
      </c>
    </row>
    <row r="198" spans="2:19" x14ac:dyDescent="0.35">
      <c r="B198" s="2" t="s">
        <v>194</v>
      </c>
      <c r="C198">
        <v>94</v>
      </c>
      <c r="H198">
        <v>44</v>
      </c>
      <c r="L198">
        <v>28</v>
      </c>
      <c r="P198">
        <f t="shared" si="8"/>
        <v>94</v>
      </c>
      <c r="Q198">
        <f t="shared" si="9"/>
        <v>28</v>
      </c>
      <c r="R198">
        <f t="shared" si="10"/>
        <v>44</v>
      </c>
      <c r="S198">
        <f t="shared" si="11"/>
        <v>166</v>
      </c>
    </row>
    <row r="199" spans="2:19" x14ac:dyDescent="0.35">
      <c r="B199" s="2" t="s">
        <v>195</v>
      </c>
      <c r="C199">
        <v>184</v>
      </c>
      <c r="H199">
        <v>108</v>
      </c>
      <c r="L199">
        <v>44</v>
      </c>
      <c r="P199">
        <f t="shared" ref="P199:P262" si="12">SUM(C199:G199)</f>
        <v>184</v>
      </c>
      <c r="Q199">
        <f t="shared" ref="Q199:Q262" si="13">SUM(L199:N199)</f>
        <v>44</v>
      </c>
      <c r="R199">
        <f t="shared" ref="R199:R262" si="14">SUM(H199:K199)</f>
        <v>108</v>
      </c>
      <c r="S199">
        <f t="shared" ref="S199:S262" si="15">SUM(P199:R199)</f>
        <v>336</v>
      </c>
    </row>
    <row r="200" spans="2:19" x14ac:dyDescent="0.35">
      <c r="B200" s="2" t="s">
        <v>196</v>
      </c>
      <c r="C200">
        <v>103</v>
      </c>
      <c r="H200">
        <v>60</v>
      </c>
      <c r="L200">
        <v>34</v>
      </c>
      <c r="P200">
        <f t="shared" si="12"/>
        <v>103</v>
      </c>
      <c r="Q200">
        <f t="shared" si="13"/>
        <v>34</v>
      </c>
      <c r="R200">
        <f t="shared" si="14"/>
        <v>60</v>
      </c>
      <c r="S200">
        <f t="shared" si="15"/>
        <v>197</v>
      </c>
    </row>
    <row r="201" spans="2:19" x14ac:dyDescent="0.35">
      <c r="B201" s="2" t="s">
        <v>197</v>
      </c>
      <c r="C201">
        <v>4241</v>
      </c>
      <c r="D201">
        <v>0</v>
      </c>
      <c r="E201">
        <v>86</v>
      </c>
      <c r="L201">
        <v>1164</v>
      </c>
      <c r="M201">
        <v>0</v>
      </c>
      <c r="P201">
        <f t="shared" si="12"/>
        <v>4327</v>
      </c>
      <c r="Q201">
        <f t="shared" si="13"/>
        <v>1164</v>
      </c>
      <c r="R201">
        <f t="shared" si="14"/>
        <v>0</v>
      </c>
      <c r="S201">
        <f t="shared" si="15"/>
        <v>5491</v>
      </c>
    </row>
    <row r="202" spans="2:19" x14ac:dyDescent="0.35">
      <c r="B202" s="2" t="s">
        <v>198</v>
      </c>
      <c r="H202">
        <v>3911</v>
      </c>
      <c r="I202">
        <v>97</v>
      </c>
      <c r="J202">
        <v>87</v>
      </c>
      <c r="P202">
        <f t="shared" si="12"/>
        <v>0</v>
      </c>
      <c r="Q202">
        <f t="shared" si="13"/>
        <v>0</v>
      </c>
      <c r="R202">
        <f t="shared" si="14"/>
        <v>4095</v>
      </c>
      <c r="S202">
        <f t="shared" si="15"/>
        <v>4095</v>
      </c>
    </row>
    <row r="203" spans="2:19" x14ac:dyDescent="0.35">
      <c r="B203" s="2" t="s">
        <v>199</v>
      </c>
      <c r="C203">
        <v>1189</v>
      </c>
      <c r="L203">
        <v>332</v>
      </c>
      <c r="P203">
        <f t="shared" si="12"/>
        <v>1189</v>
      </c>
      <c r="Q203">
        <f t="shared" si="13"/>
        <v>332</v>
      </c>
      <c r="R203">
        <f t="shared" si="14"/>
        <v>0</v>
      </c>
      <c r="S203">
        <f t="shared" si="15"/>
        <v>1521</v>
      </c>
    </row>
    <row r="204" spans="2:19" x14ac:dyDescent="0.35">
      <c r="B204" s="2" t="s">
        <v>200</v>
      </c>
      <c r="C204">
        <v>422</v>
      </c>
      <c r="L204">
        <v>125</v>
      </c>
      <c r="P204">
        <f t="shared" si="12"/>
        <v>422</v>
      </c>
      <c r="Q204">
        <f t="shared" si="13"/>
        <v>125</v>
      </c>
      <c r="R204">
        <f t="shared" si="14"/>
        <v>0</v>
      </c>
      <c r="S204">
        <f t="shared" si="15"/>
        <v>547</v>
      </c>
    </row>
    <row r="205" spans="2:19" x14ac:dyDescent="0.35">
      <c r="B205" s="2" t="s">
        <v>201</v>
      </c>
      <c r="C205">
        <v>79</v>
      </c>
      <c r="L205">
        <v>17</v>
      </c>
      <c r="P205">
        <f t="shared" si="12"/>
        <v>79</v>
      </c>
      <c r="Q205">
        <f t="shared" si="13"/>
        <v>17</v>
      </c>
      <c r="R205">
        <f t="shared" si="14"/>
        <v>0</v>
      </c>
      <c r="S205">
        <f t="shared" si="15"/>
        <v>96</v>
      </c>
    </row>
    <row r="206" spans="2:19" x14ac:dyDescent="0.35">
      <c r="B206" s="2" t="s">
        <v>202</v>
      </c>
      <c r="C206">
        <v>277</v>
      </c>
      <c r="L206">
        <v>78</v>
      </c>
      <c r="P206">
        <f t="shared" si="12"/>
        <v>277</v>
      </c>
      <c r="Q206">
        <f t="shared" si="13"/>
        <v>78</v>
      </c>
      <c r="R206">
        <f t="shared" si="14"/>
        <v>0</v>
      </c>
      <c r="S206">
        <f t="shared" si="15"/>
        <v>355</v>
      </c>
    </row>
    <row r="207" spans="2:19" x14ac:dyDescent="0.35">
      <c r="B207" s="2" t="s">
        <v>203</v>
      </c>
      <c r="C207">
        <v>36</v>
      </c>
      <c r="L207">
        <v>8</v>
      </c>
      <c r="P207">
        <f t="shared" si="12"/>
        <v>36</v>
      </c>
      <c r="Q207">
        <f t="shared" si="13"/>
        <v>8</v>
      </c>
      <c r="R207">
        <f t="shared" si="14"/>
        <v>0</v>
      </c>
      <c r="S207">
        <f t="shared" si="15"/>
        <v>44</v>
      </c>
    </row>
    <row r="208" spans="2:19" x14ac:dyDescent="0.35">
      <c r="B208" s="2" t="s">
        <v>204</v>
      </c>
      <c r="C208">
        <v>110</v>
      </c>
      <c r="L208">
        <v>26</v>
      </c>
      <c r="P208">
        <f t="shared" si="12"/>
        <v>110</v>
      </c>
      <c r="Q208">
        <f t="shared" si="13"/>
        <v>26</v>
      </c>
      <c r="R208">
        <f t="shared" si="14"/>
        <v>0</v>
      </c>
      <c r="S208">
        <f t="shared" si="15"/>
        <v>136</v>
      </c>
    </row>
    <row r="209" spans="2:19" x14ac:dyDescent="0.35">
      <c r="B209" s="2" t="s">
        <v>205</v>
      </c>
      <c r="C209">
        <v>432</v>
      </c>
      <c r="L209">
        <v>139</v>
      </c>
      <c r="P209">
        <f t="shared" si="12"/>
        <v>432</v>
      </c>
      <c r="Q209">
        <f t="shared" si="13"/>
        <v>139</v>
      </c>
      <c r="R209">
        <f t="shared" si="14"/>
        <v>0</v>
      </c>
      <c r="S209">
        <f t="shared" si="15"/>
        <v>571</v>
      </c>
    </row>
    <row r="210" spans="2:19" x14ac:dyDescent="0.35">
      <c r="B210" s="2" t="s">
        <v>206</v>
      </c>
      <c r="C210">
        <v>12</v>
      </c>
      <c r="P210">
        <f t="shared" si="12"/>
        <v>12</v>
      </c>
      <c r="Q210">
        <f t="shared" si="13"/>
        <v>0</v>
      </c>
      <c r="R210">
        <f t="shared" si="14"/>
        <v>0</v>
      </c>
      <c r="S210">
        <f t="shared" si="15"/>
        <v>12</v>
      </c>
    </row>
    <row r="211" spans="2:19" x14ac:dyDescent="0.35">
      <c r="B211" s="2" t="s">
        <v>207</v>
      </c>
      <c r="C211">
        <v>181</v>
      </c>
      <c r="L211">
        <v>54</v>
      </c>
      <c r="P211">
        <f t="shared" si="12"/>
        <v>181</v>
      </c>
      <c r="Q211">
        <f t="shared" si="13"/>
        <v>54</v>
      </c>
      <c r="R211">
        <f t="shared" si="14"/>
        <v>0</v>
      </c>
      <c r="S211">
        <f t="shared" si="15"/>
        <v>235</v>
      </c>
    </row>
    <row r="212" spans="2:19" x14ac:dyDescent="0.35">
      <c r="B212" s="2" t="s">
        <v>208</v>
      </c>
      <c r="C212">
        <v>27</v>
      </c>
      <c r="L212">
        <v>5</v>
      </c>
      <c r="P212">
        <f t="shared" si="12"/>
        <v>27</v>
      </c>
      <c r="Q212">
        <f t="shared" si="13"/>
        <v>5</v>
      </c>
      <c r="R212">
        <f t="shared" si="14"/>
        <v>0</v>
      </c>
      <c r="S212">
        <f t="shared" si="15"/>
        <v>32</v>
      </c>
    </row>
    <row r="213" spans="2:19" x14ac:dyDescent="0.35">
      <c r="B213" s="2" t="s">
        <v>209</v>
      </c>
      <c r="C213">
        <v>135</v>
      </c>
      <c r="L213">
        <v>37</v>
      </c>
      <c r="P213">
        <f t="shared" si="12"/>
        <v>135</v>
      </c>
      <c r="Q213">
        <f t="shared" si="13"/>
        <v>37</v>
      </c>
      <c r="R213">
        <f t="shared" si="14"/>
        <v>0</v>
      </c>
      <c r="S213">
        <f t="shared" si="15"/>
        <v>172</v>
      </c>
    </row>
    <row r="214" spans="2:19" x14ac:dyDescent="0.35">
      <c r="B214" s="2" t="s">
        <v>210</v>
      </c>
      <c r="C214">
        <v>730</v>
      </c>
      <c r="H214">
        <v>436</v>
      </c>
      <c r="I214">
        <v>71</v>
      </c>
      <c r="L214">
        <v>227</v>
      </c>
      <c r="P214">
        <f t="shared" si="12"/>
        <v>730</v>
      </c>
      <c r="Q214">
        <f t="shared" si="13"/>
        <v>227</v>
      </c>
      <c r="R214">
        <f t="shared" si="14"/>
        <v>507</v>
      </c>
      <c r="S214">
        <f t="shared" si="15"/>
        <v>1464</v>
      </c>
    </row>
    <row r="215" spans="2:19" x14ac:dyDescent="0.35">
      <c r="B215" s="2" t="s">
        <v>211</v>
      </c>
      <c r="C215">
        <v>312</v>
      </c>
      <c r="L215">
        <v>92</v>
      </c>
      <c r="P215">
        <f t="shared" si="12"/>
        <v>312</v>
      </c>
      <c r="Q215">
        <f t="shared" si="13"/>
        <v>92</v>
      </c>
      <c r="R215">
        <f t="shared" si="14"/>
        <v>0</v>
      </c>
      <c r="S215">
        <f t="shared" si="15"/>
        <v>404</v>
      </c>
    </row>
    <row r="216" spans="2:19" x14ac:dyDescent="0.35">
      <c r="B216" s="2" t="s">
        <v>212</v>
      </c>
      <c r="H216">
        <v>169</v>
      </c>
      <c r="P216">
        <f t="shared" si="12"/>
        <v>0</v>
      </c>
      <c r="Q216">
        <f t="shared" si="13"/>
        <v>0</v>
      </c>
      <c r="R216">
        <f t="shared" si="14"/>
        <v>169</v>
      </c>
      <c r="S216">
        <f t="shared" si="15"/>
        <v>169</v>
      </c>
    </row>
    <row r="217" spans="2:19" x14ac:dyDescent="0.35">
      <c r="B217" s="2" t="s">
        <v>213</v>
      </c>
      <c r="C217">
        <v>30</v>
      </c>
      <c r="L217">
        <v>12</v>
      </c>
      <c r="P217">
        <f t="shared" si="12"/>
        <v>30</v>
      </c>
      <c r="Q217">
        <f t="shared" si="13"/>
        <v>12</v>
      </c>
      <c r="R217">
        <f t="shared" si="14"/>
        <v>0</v>
      </c>
      <c r="S217">
        <f t="shared" si="15"/>
        <v>42</v>
      </c>
    </row>
    <row r="218" spans="2:19" x14ac:dyDescent="0.35">
      <c r="B218" s="2" t="s">
        <v>214</v>
      </c>
      <c r="H218">
        <v>34</v>
      </c>
      <c r="P218">
        <f t="shared" si="12"/>
        <v>0</v>
      </c>
      <c r="Q218">
        <f t="shared" si="13"/>
        <v>0</v>
      </c>
      <c r="R218">
        <f t="shared" si="14"/>
        <v>34</v>
      </c>
      <c r="S218">
        <f t="shared" si="15"/>
        <v>34</v>
      </c>
    </row>
    <row r="219" spans="2:19" x14ac:dyDescent="0.35">
      <c r="B219" s="2" t="s">
        <v>215</v>
      </c>
      <c r="C219">
        <v>639</v>
      </c>
      <c r="L219">
        <v>199</v>
      </c>
      <c r="P219">
        <f t="shared" si="12"/>
        <v>639</v>
      </c>
      <c r="Q219">
        <f t="shared" si="13"/>
        <v>199</v>
      </c>
      <c r="R219">
        <f t="shared" si="14"/>
        <v>0</v>
      </c>
      <c r="S219">
        <f t="shared" si="15"/>
        <v>838</v>
      </c>
    </row>
    <row r="220" spans="2:19" x14ac:dyDescent="0.35">
      <c r="B220" s="2" t="s">
        <v>216</v>
      </c>
      <c r="H220">
        <v>433</v>
      </c>
      <c r="P220">
        <f t="shared" si="12"/>
        <v>0</v>
      </c>
      <c r="Q220">
        <f t="shared" si="13"/>
        <v>0</v>
      </c>
      <c r="R220">
        <f t="shared" si="14"/>
        <v>433</v>
      </c>
      <c r="S220">
        <f t="shared" si="15"/>
        <v>433</v>
      </c>
    </row>
    <row r="221" spans="2:19" x14ac:dyDescent="0.35">
      <c r="B221" s="2" t="s">
        <v>217</v>
      </c>
      <c r="C221">
        <v>71</v>
      </c>
      <c r="L221">
        <v>28</v>
      </c>
      <c r="P221">
        <f t="shared" si="12"/>
        <v>71</v>
      </c>
      <c r="Q221">
        <f t="shared" si="13"/>
        <v>28</v>
      </c>
      <c r="R221">
        <f t="shared" si="14"/>
        <v>0</v>
      </c>
      <c r="S221">
        <f t="shared" si="15"/>
        <v>99</v>
      </c>
    </row>
    <row r="222" spans="2:19" x14ac:dyDescent="0.35">
      <c r="B222" s="2" t="s">
        <v>218</v>
      </c>
      <c r="C222">
        <v>6</v>
      </c>
      <c r="P222">
        <f t="shared" si="12"/>
        <v>6</v>
      </c>
      <c r="Q222">
        <f t="shared" si="13"/>
        <v>0</v>
      </c>
      <c r="R222">
        <f t="shared" si="14"/>
        <v>0</v>
      </c>
      <c r="S222">
        <f t="shared" si="15"/>
        <v>6</v>
      </c>
    </row>
    <row r="223" spans="2:19" x14ac:dyDescent="0.35">
      <c r="B223" s="2" t="s">
        <v>219</v>
      </c>
      <c r="C223">
        <v>36</v>
      </c>
      <c r="L223">
        <v>11</v>
      </c>
      <c r="P223">
        <f t="shared" si="12"/>
        <v>36</v>
      </c>
      <c r="Q223">
        <f t="shared" si="13"/>
        <v>11</v>
      </c>
      <c r="R223">
        <f t="shared" si="14"/>
        <v>0</v>
      </c>
      <c r="S223">
        <f t="shared" si="15"/>
        <v>47</v>
      </c>
    </row>
    <row r="224" spans="2:19" x14ac:dyDescent="0.35">
      <c r="B224" s="2" t="s">
        <v>220</v>
      </c>
      <c r="C224">
        <v>38</v>
      </c>
      <c r="H224">
        <v>20</v>
      </c>
      <c r="L224">
        <v>13</v>
      </c>
      <c r="P224">
        <f t="shared" si="12"/>
        <v>38</v>
      </c>
      <c r="Q224">
        <f t="shared" si="13"/>
        <v>13</v>
      </c>
      <c r="R224">
        <f t="shared" si="14"/>
        <v>20</v>
      </c>
      <c r="S224">
        <f t="shared" si="15"/>
        <v>71</v>
      </c>
    </row>
    <row r="225" spans="2:19" x14ac:dyDescent="0.35">
      <c r="B225" s="2" t="s">
        <v>221</v>
      </c>
      <c r="C225">
        <v>45</v>
      </c>
      <c r="H225">
        <v>29</v>
      </c>
      <c r="L225">
        <v>19</v>
      </c>
      <c r="P225">
        <f t="shared" si="12"/>
        <v>45</v>
      </c>
      <c r="Q225">
        <f t="shared" si="13"/>
        <v>19</v>
      </c>
      <c r="R225">
        <f t="shared" si="14"/>
        <v>29</v>
      </c>
      <c r="S225">
        <f t="shared" si="15"/>
        <v>93</v>
      </c>
    </row>
    <row r="226" spans="2:19" x14ac:dyDescent="0.35">
      <c r="B226" s="2" t="s">
        <v>222</v>
      </c>
      <c r="H226">
        <v>16</v>
      </c>
      <c r="P226">
        <f t="shared" si="12"/>
        <v>0</v>
      </c>
      <c r="Q226">
        <f t="shared" si="13"/>
        <v>0</v>
      </c>
      <c r="R226">
        <f t="shared" si="14"/>
        <v>16</v>
      </c>
      <c r="S226">
        <f t="shared" si="15"/>
        <v>16</v>
      </c>
    </row>
    <row r="227" spans="2:19" x14ac:dyDescent="0.35">
      <c r="B227" s="2" t="s">
        <v>223</v>
      </c>
      <c r="C227">
        <v>288</v>
      </c>
      <c r="E227">
        <v>7</v>
      </c>
      <c r="H227">
        <v>135</v>
      </c>
      <c r="L227">
        <v>79</v>
      </c>
      <c r="P227">
        <f t="shared" si="12"/>
        <v>295</v>
      </c>
      <c r="Q227">
        <f t="shared" si="13"/>
        <v>79</v>
      </c>
      <c r="R227">
        <f t="shared" si="14"/>
        <v>135</v>
      </c>
      <c r="S227">
        <f t="shared" si="15"/>
        <v>509</v>
      </c>
    </row>
    <row r="228" spans="2:19" x14ac:dyDescent="0.35">
      <c r="B228" s="2" t="s">
        <v>224</v>
      </c>
      <c r="C228">
        <v>23</v>
      </c>
      <c r="H228">
        <v>12</v>
      </c>
      <c r="L228">
        <v>6</v>
      </c>
      <c r="P228">
        <f t="shared" si="12"/>
        <v>23</v>
      </c>
      <c r="Q228">
        <f t="shared" si="13"/>
        <v>6</v>
      </c>
      <c r="R228">
        <f t="shared" si="14"/>
        <v>12</v>
      </c>
      <c r="S228">
        <f t="shared" si="15"/>
        <v>41</v>
      </c>
    </row>
    <row r="229" spans="2:19" x14ac:dyDescent="0.35">
      <c r="B229" s="2" t="s">
        <v>225</v>
      </c>
      <c r="C229">
        <v>49</v>
      </c>
      <c r="P229">
        <f t="shared" si="12"/>
        <v>49</v>
      </c>
      <c r="Q229">
        <f t="shared" si="13"/>
        <v>0</v>
      </c>
      <c r="R229">
        <f t="shared" si="14"/>
        <v>0</v>
      </c>
      <c r="S229">
        <f t="shared" si="15"/>
        <v>49</v>
      </c>
    </row>
    <row r="230" spans="2:19" x14ac:dyDescent="0.35">
      <c r="B230" s="2" t="s">
        <v>226</v>
      </c>
      <c r="C230">
        <v>273</v>
      </c>
      <c r="L230">
        <v>79</v>
      </c>
      <c r="P230">
        <f t="shared" si="12"/>
        <v>273</v>
      </c>
      <c r="Q230">
        <f t="shared" si="13"/>
        <v>79</v>
      </c>
      <c r="R230">
        <f t="shared" si="14"/>
        <v>0</v>
      </c>
      <c r="S230">
        <f t="shared" si="15"/>
        <v>352</v>
      </c>
    </row>
    <row r="231" spans="2:19" x14ac:dyDescent="0.35">
      <c r="B231" s="2" t="s">
        <v>227</v>
      </c>
      <c r="H231">
        <v>143</v>
      </c>
      <c r="P231">
        <f t="shared" si="12"/>
        <v>0</v>
      </c>
      <c r="Q231">
        <f t="shared" si="13"/>
        <v>0</v>
      </c>
      <c r="R231">
        <f t="shared" si="14"/>
        <v>143</v>
      </c>
      <c r="S231">
        <f t="shared" si="15"/>
        <v>143</v>
      </c>
    </row>
    <row r="232" spans="2:19" x14ac:dyDescent="0.35">
      <c r="B232" s="2" t="s">
        <v>228</v>
      </c>
      <c r="C232">
        <v>94</v>
      </c>
      <c r="L232">
        <v>19</v>
      </c>
      <c r="P232">
        <f t="shared" si="12"/>
        <v>94</v>
      </c>
      <c r="Q232">
        <f t="shared" si="13"/>
        <v>19</v>
      </c>
      <c r="R232">
        <f t="shared" si="14"/>
        <v>0</v>
      </c>
      <c r="S232">
        <f t="shared" si="15"/>
        <v>113</v>
      </c>
    </row>
    <row r="233" spans="2:19" x14ac:dyDescent="0.35">
      <c r="B233" s="2" t="s">
        <v>229</v>
      </c>
      <c r="H233">
        <v>41</v>
      </c>
      <c r="P233">
        <f t="shared" si="12"/>
        <v>0</v>
      </c>
      <c r="Q233">
        <f t="shared" si="13"/>
        <v>0</v>
      </c>
      <c r="R233">
        <f t="shared" si="14"/>
        <v>41</v>
      </c>
      <c r="S233">
        <f t="shared" si="15"/>
        <v>41</v>
      </c>
    </row>
    <row r="234" spans="2:19" x14ac:dyDescent="0.35">
      <c r="B234" s="2" t="s">
        <v>230</v>
      </c>
      <c r="C234">
        <v>39</v>
      </c>
      <c r="P234">
        <f t="shared" si="12"/>
        <v>39</v>
      </c>
      <c r="Q234">
        <f t="shared" si="13"/>
        <v>0</v>
      </c>
      <c r="R234">
        <f t="shared" si="14"/>
        <v>0</v>
      </c>
      <c r="S234">
        <f t="shared" si="15"/>
        <v>39</v>
      </c>
    </row>
    <row r="235" spans="2:19" x14ac:dyDescent="0.35">
      <c r="B235" s="2" t="s">
        <v>231</v>
      </c>
      <c r="C235">
        <v>12</v>
      </c>
      <c r="P235">
        <f t="shared" si="12"/>
        <v>12</v>
      </c>
      <c r="Q235">
        <f t="shared" si="13"/>
        <v>0</v>
      </c>
      <c r="R235">
        <f t="shared" si="14"/>
        <v>0</v>
      </c>
      <c r="S235">
        <f t="shared" si="15"/>
        <v>12</v>
      </c>
    </row>
    <row r="236" spans="2:19" x14ac:dyDescent="0.35">
      <c r="B236" s="2" t="s">
        <v>232</v>
      </c>
      <c r="C236">
        <v>123</v>
      </c>
      <c r="L236">
        <v>34</v>
      </c>
      <c r="P236">
        <f t="shared" si="12"/>
        <v>123</v>
      </c>
      <c r="Q236">
        <f t="shared" si="13"/>
        <v>34</v>
      </c>
      <c r="R236">
        <f t="shared" si="14"/>
        <v>0</v>
      </c>
      <c r="S236">
        <f t="shared" si="15"/>
        <v>157</v>
      </c>
    </row>
    <row r="237" spans="2:19" x14ac:dyDescent="0.35">
      <c r="B237" s="2" t="s">
        <v>233</v>
      </c>
      <c r="H237">
        <v>73</v>
      </c>
      <c r="P237">
        <f t="shared" si="12"/>
        <v>0</v>
      </c>
      <c r="Q237">
        <f t="shared" si="13"/>
        <v>0</v>
      </c>
      <c r="R237">
        <f t="shared" si="14"/>
        <v>73</v>
      </c>
      <c r="S237">
        <f t="shared" si="15"/>
        <v>73</v>
      </c>
    </row>
    <row r="238" spans="2:19" x14ac:dyDescent="0.35">
      <c r="B238" s="2" t="s">
        <v>234</v>
      </c>
      <c r="C238">
        <v>0</v>
      </c>
      <c r="P238">
        <f t="shared" si="12"/>
        <v>0</v>
      </c>
      <c r="Q238">
        <f t="shared" si="13"/>
        <v>0</v>
      </c>
      <c r="R238">
        <f t="shared" si="14"/>
        <v>0</v>
      </c>
      <c r="S238">
        <f t="shared" si="15"/>
        <v>0</v>
      </c>
    </row>
    <row r="239" spans="2:19" x14ac:dyDescent="0.35">
      <c r="B239" s="2" t="s">
        <v>235</v>
      </c>
      <c r="C239">
        <v>335</v>
      </c>
      <c r="L239">
        <v>96</v>
      </c>
      <c r="P239">
        <f t="shared" si="12"/>
        <v>335</v>
      </c>
      <c r="Q239">
        <f t="shared" si="13"/>
        <v>96</v>
      </c>
      <c r="R239">
        <f t="shared" si="14"/>
        <v>0</v>
      </c>
      <c r="S239">
        <f t="shared" si="15"/>
        <v>431</v>
      </c>
    </row>
    <row r="240" spans="2:19" x14ac:dyDescent="0.35">
      <c r="B240" s="2" t="s">
        <v>236</v>
      </c>
      <c r="H240">
        <v>188</v>
      </c>
      <c r="P240">
        <f t="shared" si="12"/>
        <v>0</v>
      </c>
      <c r="Q240">
        <f t="shared" si="13"/>
        <v>0</v>
      </c>
      <c r="R240">
        <f t="shared" si="14"/>
        <v>188</v>
      </c>
      <c r="S240">
        <f t="shared" si="15"/>
        <v>188</v>
      </c>
    </row>
    <row r="241" spans="2:19" x14ac:dyDescent="0.35">
      <c r="B241" s="2" t="s">
        <v>237</v>
      </c>
      <c r="C241">
        <v>22</v>
      </c>
      <c r="P241">
        <f t="shared" si="12"/>
        <v>22</v>
      </c>
      <c r="Q241">
        <f t="shared" si="13"/>
        <v>0</v>
      </c>
      <c r="R241">
        <f t="shared" si="14"/>
        <v>0</v>
      </c>
      <c r="S241">
        <f t="shared" si="15"/>
        <v>22</v>
      </c>
    </row>
    <row r="242" spans="2:19" x14ac:dyDescent="0.35">
      <c r="B242" s="2" t="s">
        <v>238</v>
      </c>
      <c r="C242">
        <v>15</v>
      </c>
      <c r="P242">
        <f t="shared" si="12"/>
        <v>15</v>
      </c>
      <c r="Q242">
        <f t="shared" si="13"/>
        <v>0</v>
      </c>
      <c r="R242">
        <f t="shared" si="14"/>
        <v>0</v>
      </c>
      <c r="S242">
        <f t="shared" si="15"/>
        <v>15</v>
      </c>
    </row>
    <row r="243" spans="2:19" x14ac:dyDescent="0.35">
      <c r="B243" s="2" t="s">
        <v>239</v>
      </c>
      <c r="C243">
        <v>18</v>
      </c>
      <c r="P243">
        <f t="shared" si="12"/>
        <v>18</v>
      </c>
      <c r="Q243">
        <f t="shared" si="13"/>
        <v>0</v>
      </c>
      <c r="R243">
        <f t="shared" si="14"/>
        <v>0</v>
      </c>
      <c r="S243">
        <f t="shared" si="15"/>
        <v>18</v>
      </c>
    </row>
    <row r="244" spans="2:19" x14ac:dyDescent="0.35">
      <c r="B244" s="2" t="s">
        <v>240</v>
      </c>
      <c r="C244">
        <v>22</v>
      </c>
      <c r="P244">
        <f t="shared" si="12"/>
        <v>22</v>
      </c>
      <c r="Q244">
        <f t="shared" si="13"/>
        <v>0</v>
      </c>
      <c r="R244">
        <f t="shared" si="14"/>
        <v>0</v>
      </c>
      <c r="S244">
        <f t="shared" si="15"/>
        <v>22</v>
      </c>
    </row>
    <row r="245" spans="2:19" x14ac:dyDescent="0.35">
      <c r="B245" s="2" t="s">
        <v>241</v>
      </c>
      <c r="C245">
        <v>29</v>
      </c>
      <c r="P245">
        <f t="shared" si="12"/>
        <v>29</v>
      </c>
      <c r="Q245">
        <f t="shared" si="13"/>
        <v>0</v>
      </c>
      <c r="R245">
        <f t="shared" si="14"/>
        <v>0</v>
      </c>
      <c r="S245">
        <f t="shared" si="15"/>
        <v>29</v>
      </c>
    </row>
    <row r="246" spans="2:19" x14ac:dyDescent="0.35">
      <c r="B246" s="2" t="s">
        <v>242</v>
      </c>
      <c r="C246">
        <v>91</v>
      </c>
      <c r="H246">
        <v>51</v>
      </c>
      <c r="L246">
        <v>29</v>
      </c>
      <c r="P246">
        <f t="shared" si="12"/>
        <v>91</v>
      </c>
      <c r="Q246">
        <f t="shared" si="13"/>
        <v>29</v>
      </c>
      <c r="R246">
        <f t="shared" si="14"/>
        <v>51</v>
      </c>
      <c r="S246">
        <f t="shared" si="15"/>
        <v>171</v>
      </c>
    </row>
    <row r="247" spans="2:19" x14ac:dyDescent="0.35">
      <c r="B247" s="2" t="s">
        <v>243</v>
      </c>
      <c r="C247">
        <v>605</v>
      </c>
      <c r="D247">
        <v>206</v>
      </c>
      <c r="E247">
        <v>265</v>
      </c>
      <c r="H247">
        <v>446</v>
      </c>
      <c r="I247">
        <v>45</v>
      </c>
      <c r="J247">
        <v>44</v>
      </c>
      <c r="L247">
        <v>213</v>
      </c>
      <c r="M247">
        <v>49</v>
      </c>
      <c r="N247">
        <v>29</v>
      </c>
      <c r="P247">
        <f t="shared" si="12"/>
        <v>1076</v>
      </c>
      <c r="Q247">
        <f t="shared" si="13"/>
        <v>291</v>
      </c>
      <c r="R247">
        <f t="shared" si="14"/>
        <v>535</v>
      </c>
      <c r="S247">
        <f t="shared" si="15"/>
        <v>1902</v>
      </c>
    </row>
    <row r="248" spans="2:19" x14ac:dyDescent="0.35">
      <c r="B248" s="2" t="s">
        <v>244</v>
      </c>
      <c r="C248">
        <v>551</v>
      </c>
      <c r="L248">
        <v>153</v>
      </c>
      <c r="P248">
        <f t="shared" si="12"/>
        <v>551</v>
      </c>
      <c r="Q248">
        <f t="shared" si="13"/>
        <v>153</v>
      </c>
      <c r="R248">
        <f t="shared" si="14"/>
        <v>0</v>
      </c>
      <c r="S248">
        <f t="shared" si="15"/>
        <v>704</v>
      </c>
    </row>
    <row r="249" spans="2:19" x14ac:dyDescent="0.35">
      <c r="B249" s="2" t="s">
        <v>245</v>
      </c>
      <c r="H249">
        <v>361</v>
      </c>
      <c r="P249">
        <f t="shared" si="12"/>
        <v>0</v>
      </c>
      <c r="Q249">
        <f t="shared" si="13"/>
        <v>0</v>
      </c>
      <c r="R249">
        <f t="shared" si="14"/>
        <v>361</v>
      </c>
      <c r="S249">
        <f t="shared" si="15"/>
        <v>361</v>
      </c>
    </row>
    <row r="250" spans="2:19" x14ac:dyDescent="0.35">
      <c r="B250" s="2" t="s">
        <v>246</v>
      </c>
      <c r="C250">
        <v>880</v>
      </c>
      <c r="H250">
        <v>532</v>
      </c>
      <c r="I250">
        <v>115</v>
      </c>
      <c r="L250">
        <v>253</v>
      </c>
      <c r="M250">
        <v>22</v>
      </c>
      <c r="P250">
        <f t="shared" si="12"/>
        <v>880</v>
      </c>
      <c r="Q250">
        <f t="shared" si="13"/>
        <v>275</v>
      </c>
      <c r="R250">
        <f t="shared" si="14"/>
        <v>647</v>
      </c>
      <c r="S250">
        <f t="shared" si="15"/>
        <v>1802</v>
      </c>
    </row>
    <row r="251" spans="2:19" x14ac:dyDescent="0.35">
      <c r="B251" s="2" t="s">
        <v>247</v>
      </c>
      <c r="C251">
        <v>153</v>
      </c>
      <c r="H251">
        <v>78</v>
      </c>
      <c r="L251">
        <v>27</v>
      </c>
      <c r="P251">
        <f t="shared" si="12"/>
        <v>153</v>
      </c>
      <c r="Q251">
        <f t="shared" si="13"/>
        <v>27</v>
      </c>
      <c r="R251">
        <f t="shared" si="14"/>
        <v>78</v>
      </c>
      <c r="S251">
        <f t="shared" si="15"/>
        <v>258</v>
      </c>
    </row>
    <row r="252" spans="2:19" x14ac:dyDescent="0.35">
      <c r="B252" s="2" t="s">
        <v>248</v>
      </c>
      <c r="C252">
        <v>180</v>
      </c>
      <c r="H252">
        <v>122</v>
      </c>
      <c r="L252">
        <v>52</v>
      </c>
      <c r="P252">
        <f t="shared" si="12"/>
        <v>180</v>
      </c>
      <c r="Q252">
        <f t="shared" si="13"/>
        <v>52</v>
      </c>
      <c r="R252">
        <f t="shared" si="14"/>
        <v>122</v>
      </c>
      <c r="S252">
        <f t="shared" si="15"/>
        <v>354</v>
      </c>
    </row>
    <row r="253" spans="2:19" x14ac:dyDescent="0.35">
      <c r="B253" s="2" t="s">
        <v>249</v>
      </c>
      <c r="C253">
        <v>234</v>
      </c>
      <c r="L253">
        <v>37</v>
      </c>
      <c r="P253">
        <f t="shared" si="12"/>
        <v>234</v>
      </c>
      <c r="Q253">
        <f t="shared" si="13"/>
        <v>37</v>
      </c>
      <c r="R253">
        <f t="shared" si="14"/>
        <v>0</v>
      </c>
      <c r="S253">
        <f t="shared" si="15"/>
        <v>271</v>
      </c>
    </row>
    <row r="254" spans="2:19" x14ac:dyDescent="0.35">
      <c r="B254" s="2" t="s">
        <v>250</v>
      </c>
      <c r="C254">
        <v>405</v>
      </c>
      <c r="H254">
        <v>259</v>
      </c>
      <c r="L254">
        <v>131</v>
      </c>
      <c r="P254">
        <f t="shared" si="12"/>
        <v>405</v>
      </c>
      <c r="Q254">
        <f t="shared" si="13"/>
        <v>131</v>
      </c>
      <c r="R254">
        <f t="shared" si="14"/>
        <v>259</v>
      </c>
      <c r="S254">
        <f t="shared" si="15"/>
        <v>795</v>
      </c>
    </row>
    <row r="255" spans="2:19" x14ac:dyDescent="0.35">
      <c r="B255" s="2" t="s">
        <v>251</v>
      </c>
      <c r="C255">
        <v>643</v>
      </c>
      <c r="L255">
        <v>221</v>
      </c>
      <c r="P255">
        <f t="shared" si="12"/>
        <v>643</v>
      </c>
      <c r="Q255">
        <f t="shared" si="13"/>
        <v>221</v>
      </c>
      <c r="R255">
        <f t="shared" si="14"/>
        <v>0</v>
      </c>
      <c r="S255">
        <f t="shared" si="15"/>
        <v>864</v>
      </c>
    </row>
    <row r="256" spans="2:19" x14ac:dyDescent="0.35">
      <c r="B256" s="2" t="s">
        <v>252</v>
      </c>
      <c r="H256">
        <v>384</v>
      </c>
      <c r="P256">
        <f t="shared" si="12"/>
        <v>0</v>
      </c>
      <c r="Q256">
        <f t="shared" si="13"/>
        <v>0</v>
      </c>
      <c r="R256">
        <f t="shared" si="14"/>
        <v>384</v>
      </c>
      <c r="S256">
        <f t="shared" si="15"/>
        <v>384</v>
      </c>
    </row>
    <row r="257" spans="2:19" x14ac:dyDescent="0.35">
      <c r="B257" s="2" t="s">
        <v>253</v>
      </c>
      <c r="C257">
        <v>72</v>
      </c>
      <c r="L257">
        <v>23</v>
      </c>
      <c r="P257">
        <f t="shared" si="12"/>
        <v>72</v>
      </c>
      <c r="Q257">
        <f t="shared" si="13"/>
        <v>23</v>
      </c>
      <c r="R257">
        <f t="shared" si="14"/>
        <v>0</v>
      </c>
      <c r="S257">
        <f t="shared" si="15"/>
        <v>95</v>
      </c>
    </row>
    <row r="258" spans="2:19" x14ac:dyDescent="0.35">
      <c r="B258" s="2" t="s">
        <v>254</v>
      </c>
      <c r="H258">
        <v>42</v>
      </c>
      <c r="P258">
        <f t="shared" si="12"/>
        <v>0</v>
      </c>
      <c r="Q258">
        <f t="shared" si="13"/>
        <v>0</v>
      </c>
      <c r="R258">
        <f t="shared" si="14"/>
        <v>42</v>
      </c>
      <c r="S258">
        <f t="shared" si="15"/>
        <v>42</v>
      </c>
    </row>
    <row r="259" spans="2:19" x14ac:dyDescent="0.35">
      <c r="B259" s="2" t="s">
        <v>255</v>
      </c>
      <c r="C259">
        <v>7</v>
      </c>
      <c r="P259">
        <f t="shared" si="12"/>
        <v>7</v>
      </c>
      <c r="Q259">
        <f t="shared" si="13"/>
        <v>0</v>
      </c>
      <c r="R259">
        <f t="shared" si="14"/>
        <v>0</v>
      </c>
      <c r="S259">
        <f t="shared" si="15"/>
        <v>7</v>
      </c>
    </row>
    <row r="260" spans="2:19" x14ac:dyDescent="0.35">
      <c r="B260" s="2" t="s">
        <v>256</v>
      </c>
      <c r="C260">
        <v>149</v>
      </c>
      <c r="L260">
        <v>42</v>
      </c>
      <c r="P260">
        <f t="shared" si="12"/>
        <v>149</v>
      </c>
      <c r="Q260">
        <f t="shared" si="13"/>
        <v>42</v>
      </c>
      <c r="R260">
        <f t="shared" si="14"/>
        <v>0</v>
      </c>
      <c r="S260">
        <f t="shared" si="15"/>
        <v>191</v>
      </c>
    </row>
    <row r="261" spans="2:19" x14ac:dyDescent="0.35">
      <c r="B261" s="2" t="s">
        <v>257</v>
      </c>
      <c r="H261">
        <v>108</v>
      </c>
      <c r="P261">
        <f t="shared" si="12"/>
        <v>0</v>
      </c>
      <c r="Q261">
        <f t="shared" si="13"/>
        <v>0</v>
      </c>
      <c r="R261">
        <f t="shared" si="14"/>
        <v>108</v>
      </c>
      <c r="S261">
        <f t="shared" si="15"/>
        <v>108</v>
      </c>
    </row>
    <row r="262" spans="2:19" x14ac:dyDescent="0.35">
      <c r="B262" s="2" t="s">
        <v>258</v>
      </c>
      <c r="C262">
        <v>73</v>
      </c>
      <c r="P262">
        <f t="shared" si="12"/>
        <v>73</v>
      </c>
      <c r="Q262">
        <f t="shared" si="13"/>
        <v>0</v>
      </c>
      <c r="R262">
        <f t="shared" si="14"/>
        <v>0</v>
      </c>
      <c r="S262">
        <f t="shared" si="15"/>
        <v>73</v>
      </c>
    </row>
    <row r="263" spans="2:19" x14ac:dyDescent="0.35">
      <c r="B263" s="2" t="s">
        <v>259</v>
      </c>
      <c r="C263">
        <v>57</v>
      </c>
      <c r="L263">
        <v>20</v>
      </c>
      <c r="P263">
        <f t="shared" ref="P263:P326" si="16">SUM(C263:G263)</f>
        <v>57</v>
      </c>
      <c r="Q263">
        <f t="shared" ref="Q263:Q326" si="17">SUM(L263:N263)</f>
        <v>20</v>
      </c>
      <c r="R263">
        <f t="shared" ref="R263:R326" si="18">SUM(H263:K263)</f>
        <v>0</v>
      </c>
      <c r="S263">
        <f t="shared" ref="S263:S326" si="19">SUM(P263:R263)</f>
        <v>77</v>
      </c>
    </row>
    <row r="264" spans="2:19" x14ac:dyDescent="0.35">
      <c r="B264" s="2" t="s">
        <v>260</v>
      </c>
      <c r="H264">
        <v>41</v>
      </c>
      <c r="P264">
        <f t="shared" si="16"/>
        <v>0</v>
      </c>
      <c r="Q264">
        <f t="shared" si="17"/>
        <v>0</v>
      </c>
      <c r="R264">
        <f t="shared" si="18"/>
        <v>41</v>
      </c>
      <c r="S264">
        <f t="shared" si="19"/>
        <v>41</v>
      </c>
    </row>
    <row r="265" spans="2:19" x14ac:dyDescent="0.35">
      <c r="B265" s="2" t="s">
        <v>261</v>
      </c>
      <c r="C265">
        <v>114</v>
      </c>
      <c r="L265">
        <v>22</v>
      </c>
      <c r="P265">
        <f t="shared" si="16"/>
        <v>114</v>
      </c>
      <c r="Q265">
        <f t="shared" si="17"/>
        <v>22</v>
      </c>
      <c r="R265">
        <f t="shared" si="18"/>
        <v>0</v>
      </c>
      <c r="S265">
        <f t="shared" si="19"/>
        <v>136</v>
      </c>
    </row>
    <row r="266" spans="2:19" x14ac:dyDescent="0.35">
      <c r="B266" s="2" t="s">
        <v>262</v>
      </c>
      <c r="C266">
        <v>471</v>
      </c>
      <c r="L266">
        <v>131</v>
      </c>
      <c r="P266">
        <f t="shared" si="16"/>
        <v>471</v>
      </c>
      <c r="Q266">
        <f t="shared" si="17"/>
        <v>131</v>
      </c>
      <c r="R266">
        <f t="shared" si="18"/>
        <v>0</v>
      </c>
      <c r="S266">
        <f t="shared" si="19"/>
        <v>602</v>
      </c>
    </row>
    <row r="267" spans="2:19" x14ac:dyDescent="0.35">
      <c r="B267" s="2" t="s">
        <v>263</v>
      </c>
      <c r="H267">
        <v>276</v>
      </c>
      <c r="P267">
        <f t="shared" si="16"/>
        <v>0</v>
      </c>
      <c r="Q267">
        <f t="shared" si="17"/>
        <v>0</v>
      </c>
      <c r="R267">
        <f t="shared" si="18"/>
        <v>276</v>
      </c>
      <c r="S267">
        <f t="shared" si="19"/>
        <v>276</v>
      </c>
    </row>
    <row r="268" spans="2:19" x14ac:dyDescent="0.35">
      <c r="B268" s="2" t="s">
        <v>264</v>
      </c>
      <c r="C268">
        <v>153</v>
      </c>
      <c r="L268">
        <v>52</v>
      </c>
      <c r="P268">
        <f t="shared" si="16"/>
        <v>153</v>
      </c>
      <c r="Q268">
        <f t="shared" si="17"/>
        <v>52</v>
      </c>
      <c r="R268">
        <f t="shared" si="18"/>
        <v>0</v>
      </c>
      <c r="S268">
        <f t="shared" si="19"/>
        <v>205</v>
      </c>
    </row>
    <row r="269" spans="2:19" x14ac:dyDescent="0.35">
      <c r="B269" s="2" t="s">
        <v>265</v>
      </c>
      <c r="H269">
        <v>91</v>
      </c>
      <c r="P269">
        <f t="shared" si="16"/>
        <v>0</v>
      </c>
      <c r="Q269">
        <f t="shared" si="17"/>
        <v>0</v>
      </c>
      <c r="R269">
        <f t="shared" si="18"/>
        <v>91</v>
      </c>
      <c r="S269">
        <f t="shared" si="19"/>
        <v>91</v>
      </c>
    </row>
    <row r="270" spans="2:19" x14ac:dyDescent="0.35">
      <c r="B270" s="2" t="s">
        <v>266</v>
      </c>
      <c r="C270">
        <v>383</v>
      </c>
      <c r="L270">
        <v>118</v>
      </c>
      <c r="P270">
        <f t="shared" si="16"/>
        <v>383</v>
      </c>
      <c r="Q270">
        <f t="shared" si="17"/>
        <v>118</v>
      </c>
      <c r="R270">
        <f t="shared" si="18"/>
        <v>0</v>
      </c>
      <c r="S270">
        <f t="shared" si="19"/>
        <v>501</v>
      </c>
    </row>
    <row r="271" spans="2:19" x14ac:dyDescent="0.35">
      <c r="B271" s="2" t="s">
        <v>267</v>
      </c>
      <c r="H271">
        <v>214</v>
      </c>
      <c r="P271">
        <f t="shared" si="16"/>
        <v>0</v>
      </c>
      <c r="Q271">
        <f t="shared" si="17"/>
        <v>0</v>
      </c>
      <c r="R271">
        <f t="shared" si="18"/>
        <v>214</v>
      </c>
      <c r="S271">
        <f t="shared" si="19"/>
        <v>214</v>
      </c>
    </row>
    <row r="272" spans="2:19" x14ac:dyDescent="0.35">
      <c r="B272" s="2" t="s">
        <v>268</v>
      </c>
      <c r="C272">
        <v>82</v>
      </c>
      <c r="L272">
        <v>21</v>
      </c>
      <c r="P272">
        <f t="shared" si="16"/>
        <v>82</v>
      </c>
      <c r="Q272">
        <f t="shared" si="17"/>
        <v>21</v>
      </c>
      <c r="R272">
        <f t="shared" si="18"/>
        <v>0</v>
      </c>
      <c r="S272">
        <f t="shared" si="19"/>
        <v>103</v>
      </c>
    </row>
    <row r="273" spans="2:19" x14ac:dyDescent="0.35">
      <c r="B273" s="2" t="s">
        <v>269</v>
      </c>
      <c r="H273">
        <v>54</v>
      </c>
      <c r="P273">
        <f t="shared" si="16"/>
        <v>0</v>
      </c>
      <c r="Q273">
        <f t="shared" si="17"/>
        <v>0</v>
      </c>
      <c r="R273">
        <f t="shared" si="18"/>
        <v>54</v>
      </c>
      <c r="S273">
        <f t="shared" si="19"/>
        <v>54</v>
      </c>
    </row>
    <row r="274" spans="2:19" x14ac:dyDescent="0.35">
      <c r="B274" s="2" t="s">
        <v>270</v>
      </c>
      <c r="C274">
        <v>108</v>
      </c>
      <c r="H274">
        <v>49</v>
      </c>
      <c r="L274">
        <v>29</v>
      </c>
      <c r="P274">
        <f t="shared" si="16"/>
        <v>108</v>
      </c>
      <c r="Q274">
        <f t="shared" si="17"/>
        <v>29</v>
      </c>
      <c r="R274">
        <f t="shared" si="18"/>
        <v>49</v>
      </c>
      <c r="S274">
        <f t="shared" si="19"/>
        <v>186</v>
      </c>
    </row>
    <row r="275" spans="2:19" x14ac:dyDescent="0.35">
      <c r="B275" s="2" t="s">
        <v>271</v>
      </c>
      <c r="C275">
        <v>46</v>
      </c>
      <c r="L275">
        <v>13</v>
      </c>
      <c r="P275">
        <f t="shared" si="16"/>
        <v>46</v>
      </c>
      <c r="Q275">
        <f t="shared" si="17"/>
        <v>13</v>
      </c>
      <c r="R275">
        <f t="shared" si="18"/>
        <v>0</v>
      </c>
      <c r="S275">
        <f t="shared" si="19"/>
        <v>59</v>
      </c>
    </row>
    <row r="276" spans="2:19" x14ac:dyDescent="0.35">
      <c r="B276" s="2" t="s">
        <v>272</v>
      </c>
      <c r="H276">
        <v>42</v>
      </c>
      <c r="P276">
        <f t="shared" si="16"/>
        <v>0</v>
      </c>
      <c r="Q276">
        <f t="shared" si="17"/>
        <v>0</v>
      </c>
      <c r="R276">
        <f t="shared" si="18"/>
        <v>42</v>
      </c>
      <c r="S276">
        <f t="shared" si="19"/>
        <v>42</v>
      </c>
    </row>
    <row r="277" spans="2:19" x14ac:dyDescent="0.35">
      <c r="B277" s="2" t="s">
        <v>273</v>
      </c>
      <c r="C277">
        <v>11</v>
      </c>
      <c r="P277">
        <f t="shared" si="16"/>
        <v>11</v>
      </c>
      <c r="Q277">
        <f t="shared" si="17"/>
        <v>0</v>
      </c>
      <c r="R277">
        <f t="shared" si="18"/>
        <v>0</v>
      </c>
      <c r="S277">
        <f t="shared" si="19"/>
        <v>11</v>
      </c>
    </row>
    <row r="278" spans="2:19" x14ac:dyDescent="0.35">
      <c r="B278" s="2" t="s">
        <v>274</v>
      </c>
      <c r="C278">
        <v>156</v>
      </c>
      <c r="L278">
        <v>46</v>
      </c>
      <c r="P278">
        <f t="shared" si="16"/>
        <v>156</v>
      </c>
      <c r="Q278">
        <f t="shared" si="17"/>
        <v>46</v>
      </c>
      <c r="R278">
        <f t="shared" si="18"/>
        <v>0</v>
      </c>
      <c r="S278">
        <f t="shared" si="19"/>
        <v>202</v>
      </c>
    </row>
    <row r="279" spans="2:19" x14ac:dyDescent="0.35">
      <c r="B279" s="2" t="s">
        <v>275</v>
      </c>
      <c r="H279">
        <v>107</v>
      </c>
      <c r="P279">
        <f t="shared" si="16"/>
        <v>0</v>
      </c>
      <c r="Q279">
        <f t="shared" si="17"/>
        <v>0</v>
      </c>
      <c r="R279">
        <f t="shared" si="18"/>
        <v>107</v>
      </c>
      <c r="S279">
        <f t="shared" si="19"/>
        <v>107</v>
      </c>
    </row>
    <row r="280" spans="2:19" x14ac:dyDescent="0.35">
      <c r="B280" s="2" t="s">
        <v>276</v>
      </c>
      <c r="C280">
        <v>306</v>
      </c>
      <c r="L280">
        <v>89</v>
      </c>
      <c r="P280">
        <f t="shared" si="16"/>
        <v>306</v>
      </c>
      <c r="Q280">
        <f t="shared" si="17"/>
        <v>89</v>
      </c>
      <c r="R280">
        <f t="shared" si="18"/>
        <v>0</v>
      </c>
      <c r="S280">
        <f t="shared" si="19"/>
        <v>395</v>
      </c>
    </row>
    <row r="281" spans="2:19" x14ac:dyDescent="0.35">
      <c r="B281" s="2" t="s">
        <v>277</v>
      </c>
      <c r="C281">
        <v>32</v>
      </c>
      <c r="H281">
        <v>15</v>
      </c>
      <c r="L281">
        <v>16</v>
      </c>
      <c r="P281">
        <f t="shared" si="16"/>
        <v>32</v>
      </c>
      <c r="Q281">
        <f t="shared" si="17"/>
        <v>16</v>
      </c>
      <c r="R281">
        <f t="shared" si="18"/>
        <v>15</v>
      </c>
      <c r="S281">
        <f t="shared" si="19"/>
        <v>63</v>
      </c>
    </row>
    <row r="282" spans="2:19" x14ac:dyDescent="0.35">
      <c r="B282" s="2" t="s">
        <v>278</v>
      </c>
      <c r="C282">
        <v>274</v>
      </c>
      <c r="L282">
        <v>86</v>
      </c>
      <c r="P282">
        <f t="shared" si="16"/>
        <v>274</v>
      </c>
      <c r="Q282">
        <f t="shared" si="17"/>
        <v>86</v>
      </c>
      <c r="R282">
        <f t="shared" si="18"/>
        <v>0</v>
      </c>
      <c r="S282">
        <f t="shared" si="19"/>
        <v>360</v>
      </c>
    </row>
    <row r="283" spans="2:19" x14ac:dyDescent="0.35">
      <c r="B283" s="2" t="s">
        <v>279</v>
      </c>
      <c r="H283">
        <v>161</v>
      </c>
      <c r="P283">
        <f t="shared" si="16"/>
        <v>0</v>
      </c>
      <c r="Q283">
        <f t="shared" si="17"/>
        <v>0</v>
      </c>
      <c r="R283">
        <f t="shared" si="18"/>
        <v>161</v>
      </c>
      <c r="S283">
        <f t="shared" si="19"/>
        <v>161</v>
      </c>
    </row>
    <row r="284" spans="2:19" x14ac:dyDescent="0.35">
      <c r="B284" s="2" t="s">
        <v>280</v>
      </c>
      <c r="C284">
        <v>77</v>
      </c>
      <c r="L284">
        <v>14</v>
      </c>
      <c r="P284">
        <f t="shared" si="16"/>
        <v>77</v>
      </c>
      <c r="Q284">
        <f t="shared" si="17"/>
        <v>14</v>
      </c>
      <c r="R284">
        <f t="shared" si="18"/>
        <v>0</v>
      </c>
      <c r="S284">
        <f t="shared" si="19"/>
        <v>91</v>
      </c>
    </row>
    <row r="285" spans="2:19" x14ac:dyDescent="0.35">
      <c r="B285" s="2" t="s">
        <v>281</v>
      </c>
      <c r="C285">
        <v>240</v>
      </c>
      <c r="H285">
        <v>134</v>
      </c>
      <c r="L285">
        <v>66</v>
      </c>
      <c r="P285">
        <f t="shared" si="16"/>
        <v>240</v>
      </c>
      <c r="Q285">
        <f t="shared" si="17"/>
        <v>66</v>
      </c>
      <c r="R285">
        <f t="shared" si="18"/>
        <v>134</v>
      </c>
      <c r="S285">
        <f t="shared" si="19"/>
        <v>440</v>
      </c>
    </row>
    <row r="286" spans="2:19" x14ac:dyDescent="0.35">
      <c r="B286" s="2" t="s">
        <v>282</v>
      </c>
      <c r="C286">
        <v>253</v>
      </c>
      <c r="L286">
        <v>73</v>
      </c>
      <c r="P286">
        <f t="shared" si="16"/>
        <v>253</v>
      </c>
      <c r="Q286">
        <f t="shared" si="17"/>
        <v>73</v>
      </c>
      <c r="R286">
        <f t="shared" si="18"/>
        <v>0</v>
      </c>
      <c r="S286">
        <f t="shared" si="19"/>
        <v>326</v>
      </c>
    </row>
    <row r="287" spans="2:19" x14ac:dyDescent="0.35">
      <c r="B287" s="2" t="s">
        <v>283</v>
      </c>
      <c r="H287">
        <v>198</v>
      </c>
      <c r="P287">
        <f t="shared" si="16"/>
        <v>0</v>
      </c>
      <c r="Q287">
        <f t="shared" si="17"/>
        <v>0</v>
      </c>
      <c r="R287">
        <f t="shared" si="18"/>
        <v>198</v>
      </c>
      <c r="S287">
        <f t="shared" si="19"/>
        <v>198</v>
      </c>
    </row>
    <row r="288" spans="2:19" x14ac:dyDescent="0.35">
      <c r="B288" s="2" t="s">
        <v>284</v>
      </c>
      <c r="C288">
        <v>39</v>
      </c>
      <c r="L288">
        <v>9</v>
      </c>
      <c r="P288">
        <f t="shared" si="16"/>
        <v>39</v>
      </c>
      <c r="Q288">
        <f t="shared" si="17"/>
        <v>9</v>
      </c>
      <c r="R288">
        <f t="shared" si="18"/>
        <v>0</v>
      </c>
      <c r="S288">
        <f t="shared" si="19"/>
        <v>48</v>
      </c>
    </row>
    <row r="289" spans="2:19" x14ac:dyDescent="0.35">
      <c r="B289" s="2" t="s">
        <v>285</v>
      </c>
      <c r="C289">
        <v>40</v>
      </c>
      <c r="L289">
        <v>13</v>
      </c>
      <c r="P289">
        <f t="shared" si="16"/>
        <v>40</v>
      </c>
      <c r="Q289">
        <f t="shared" si="17"/>
        <v>13</v>
      </c>
      <c r="R289">
        <f t="shared" si="18"/>
        <v>0</v>
      </c>
      <c r="S289">
        <f t="shared" si="19"/>
        <v>53</v>
      </c>
    </row>
    <row r="290" spans="2:19" x14ac:dyDescent="0.35">
      <c r="B290" s="2" t="s">
        <v>286</v>
      </c>
      <c r="C290">
        <v>77</v>
      </c>
      <c r="L290">
        <v>24</v>
      </c>
      <c r="P290">
        <f t="shared" si="16"/>
        <v>77</v>
      </c>
      <c r="Q290">
        <f t="shared" si="17"/>
        <v>24</v>
      </c>
      <c r="R290">
        <f t="shared" si="18"/>
        <v>0</v>
      </c>
      <c r="S290">
        <f t="shared" si="19"/>
        <v>101</v>
      </c>
    </row>
    <row r="291" spans="2:19" x14ac:dyDescent="0.35">
      <c r="B291" s="2" t="s">
        <v>287</v>
      </c>
      <c r="H291">
        <v>66</v>
      </c>
      <c r="P291">
        <f t="shared" si="16"/>
        <v>0</v>
      </c>
      <c r="Q291">
        <f t="shared" si="17"/>
        <v>0</v>
      </c>
      <c r="R291">
        <f t="shared" si="18"/>
        <v>66</v>
      </c>
      <c r="S291">
        <f t="shared" si="19"/>
        <v>66</v>
      </c>
    </row>
    <row r="292" spans="2:19" x14ac:dyDescent="0.35">
      <c r="B292" s="2" t="s">
        <v>288</v>
      </c>
      <c r="C292">
        <v>112</v>
      </c>
      <c r="H292">
        <v>60</v>
      </c>
      <c r="L292">
        <v>26</v>
      </c>
      <c r="P292">
        <f t="shared" si="16"/>
        <v>112</v>
      </c>
      <c r="Q292">
        <f t="shared" si="17"/>
        <v>26</v>
      </c>
      <c r="R292">
        <f t="shared" si="18"/>
        <v>60</v>
      </c>
      <c r="S292">
        <f t="shared" si="19"/>
        <v>198</v>
      </c>
    </row>
    <row r="293" spans="2:19" x14ac:dyDescent="0.35">
      <c r="B293" s="2" t="s">
        <v>289</v>
      </c>
      <c r="C293">
        <v>32</v>
      </c>
      <c r="H293">
        <v>21</v>
      </c>
      <c r="L293">
        <v>9</v>
      </c>
      <c r="P293">
        <f t="shared" si="16"/>
        <v>32</v>
      </c>
      <c r="Q293">
        <f t="shared" si="17"/>
        <v>9</v>
      </c>
      <c r="R293">
        <f t="shared" si="18"/>
        <v>21</v>
      </c>
      <c r="S293">
        <f t="shared" si="19"/>
        <v>62</v>
      </c>
    </row>
    <row r="294" spans="2:19" x14ac:dyDescent="0.35">
      <c r="B294" s="2" t="s">
        <v>290</v>
      </c>
      <c r="C294">
        <v>47</v>
      </c>
      <c r="H294">
        <v>26</v>
      </c>
      <c r="L294">
        <v>17</v>
      </c>
      <c r="P294">
        <f t="shared" si="16"/>
        <v>47</v>
      </c>
      <c r="Q294">
        <f t="shared" si="17"/>
        <v>17</v>
      </c>
      <c r="R294">
        <f t="shared" si="18"/>
        <v>26</v>
      </c>
      <c r="S294">
        <f t="shared" si="19"/>
        <v>90</v>
      </c>
    </row>
    <row r="295" spans="2:19" x14ac:dyDescent="0.35">
      <c r="B295" s="2" t="s">
        <v>291</v>
      </c>
      <c r="C295">
        <v>198</v>
      </c>
      <c r="H295">
        <v>109</v>
      </c>
      <c r="L295">
        <v>57</v>
      </c>
      <c r="P295">
        <f t="shared" si="16"/>
        <v>198</v>
      </c>
      <c r="Q295">
        <f t="shared" si="17"/>
        <v>57</v>
      </c>
      <c r="R295">
        <f t="shared" si="18"/>
        <v>109</v>
      </c>
      <c r="S295">
        <f t="shared" si="19"/>
        <v>364</v>
      </c>
    </row>
    <row r="296" spans="2:19" x14ac:dyDescent="0.35">
      <c r="B296" s="2" t="s">
        <v>292</v>
      </c>
      <c r="C296">
        <v>2364</v>
      </c>
      <c r="L296">
        <v>679</v>
      </c>
      <c r="P296">
        <f t="shared" si="16"/>
        <v>2364</v>
      </c>
      <c r="Q296">
        <f t="shared" si="17"/>
        <v>679</v>
      </c>
      <c r="R296">
        <f t="shared" si="18"/>
        <v>0</v>
      </c>
      <c r="S296">
        <f t="shared" si="19"/>
        <v>3043</v>
      </c>
    </row>
    <row r="297" spans="2:19" x14ac:dyDescent="0.35">
      <c r="B297" s="2" t="s">
        <v>293</v>
      </c>
      <c r="C297">
        <v>148</v>
      </c>
      <c r="L297">
        <v>23</v>
      </c>
      <c r="P297">
        <f t="shared" si="16"/>
        <v>148</v>
      </c>
      <c r="Q297">
        <f t="shared" si="17"/>
        <v>23</v>
      </c>
      <c r="R297">
        <f t="shared" si="18"/>
        <v>0</v>
      </c>
      <c r="S297">
        <f t="shared" si="19"/>
        <v>171</v>
      </c>
    </row>
    <row r="298" spans="2:19" x14ac:dyDescent="0.35">
      <c r="B298" s="2" t="s">
        <v>294</v>
      </c>
      <c r="C298">
        <v>14</v>
      </c>
      <c r="P298">
        <f t="shared" si="16"/>
        <v>14</v>
      </c>
      <c r="Q298">
        <f t="shared" si="17"/>
        <v>0</v>
      </c>
      <c r="R298">
        <f t="shared" si="18"/>
        <v>0</v>
      </c>
      <c r="S298">
        <f t="shared" si="19"/>
        <v>14</v>
      </c>
    </row>
    <row r="299" spans="2:19" x14ac:dyDescent="0.35">
      <c r="B299" s="2" t="s">
        <v>296</v>
      </c>
      <c r="C299">
        <v>178</v>
      </c>
      <c r="L299">
        <v>48</v>
      </c>
      <c r="P299">
        <f t="shared" si="16"/>
        <v>178</v>
      </c>
      <c r="Q299">
        <f t="shared" si="17"/>
        <v>48</v>
      </c>
      <c r="R299">
        <f t="shared" si="18"/>
        <v>0</v>
      </c>
      <c r="S299">
        <f t="shared" si="19"/>
        <v>226</v>
      </c>
    </row>
    <row r="300" spans="2:19" x14ac:dyDescent="0.35">
      <c r="B300" s="2" t="s">
        <v>297</v>
      </c>
      <c r="H300">
        <v>115</v>
      </c>
      <c r="P300">
        <f t="shared" si="16"/>
        <v>0</v>
      </c>
      <c r="Q300">
        <f t="shared" si="17"/>
        <v>0</v>
      </c>
      <c r="R300">
        <f t="shared" si="18"/>
        <v>115</v>
      </c>
      <c r="S300">
        <f t="shared" si="19"/>
        <v>115</v>
      </c>
    </row>
    <row r="301" spans="2:19" x14ac:dyDescent="0.35">
      <c r="B301" s="2" t="s">
        <v>298</v>
      </c>
      <c r="C301">
        <v>368</v>
      </c>
      <c r="L301">
        <v>121</v>
      </c>
      <c r="P301">
        <f t="shared" si="16"/>
        <v>368</v>
      </c>
      <c r="Q301">
        <f t="shared" si="17"/>
        <v>121</v>
      </c>
      <c r="R301">
        <f t="shared" si="18"/>
        <v>0</v>
      </c>
      <c r="S301">
        <f t="shared" si="19"/>
        <v>489</v>
      </c>
    </row>
    <row r="302" spans="2:19" x14ac:dyDescent="0.35">
      <c r="B302" s="2" t="s">
        <v>299</v>
      </c>
      <c r="H302">
        <v>245</v>
      </c>
      <c r="P302">
        <f t="shared" si="16"/>
        <v>0</v>
      </c>
      <c r="Q302">
        <f t="shared" si="17"/>
        <v>0</v>
      </c>
      <c r="R302">
        <f t="shared" si="18"/>
        <v>245</v>
      </c>
      <c r="S302">
        <f t="shared" si="19"/>
        <v>245</v>
      </c>
    </row>
    <row r="303" spans="2:19" x14ac:dyDescent="0.35">
      <c r="B303" s="2" t="s">
        <v>300</v>
      </c>
      <c r="C303">
        <v>30</v>
      </c>
      <c r="L303">
        <v>13</v>
      </c>
      <c r="P303">
        <f t="shared" si="16"/>
        <v>30</v>
      </c>
      <c r="Q303">
        <f t="shared" si="17"/>
        <v>13</v>
      </c>
      <c r="R303">
        <f t="shared" si="18"/>
        <v>0</v>
      </c>
      <c r="S303">
        <f t="shared" si="19"/>
        <v>43</v>
      </c>
    </row>
    <row r="304" spans="2:19" x14ac:dyDescent="0.35">
      <c r="B304" s="2" t="s">
        <v>301</v>
      </c>
      <c r="H304">
        <v>16</v>
      </c>
      <c r="P304">
        <f t="shared" si="16"/>
        <v>0</v>
      </c>
      <c r="Q304">
        <f t="shared" si="17"/>
        <v>0</v>
      </c>
      <c r="R304">
        <f t="shared" si="18"/>
        <v>16</v>
      </c>
      <c r="S304">
        <f t="shared" si="19"/>
        <v>16</v>
      </c>
    </row>
    <row r="305" spans="2:19" x14ac:dyDescent="0.35">
      <c r="B305" s="2" t="s">
        <v>302</v>
      </c>
      <c r="C305">
        <v>14</v>
      </c>
      <c r="P305">
        <f t="shared" si="16"/>
        <v>14</v>
      </c>
      <c r="Q305">
        <f t="shared" si="17"/>
        <v>0</v>
      </c>
      <c r="R305">
        <f t="shared" si="18"/>
        <v>0</v>
      </c>
      <c r="S305">
        <f t="shared" si="19"/>
        <v>14</v>
      </c>
    </row>
    <row r="306" spans="2:19" x14ac:dyDescent="0.35">
      <c r="B306" s="2" t="s">
        <v>303</v>
      </c>
      <c r="C306">
        <v>7</v>
      </c>
      <c r="P306">
        <f t="shared" si="16"/>
        <v>7</v>
      </c>
      <c r="Q306">
        <f t="shared" si="17"/>
        <v>0</v>
      </c>
      <c r="R306">
        <f t="shared" si="18"/>
        <v>0</v>
      </c>
      <c r="S306">
        <f t="shared" si="19"/>
        <v>7</v>
      </c>
    </row>
    <row r="307" spans="2:19" x14ac:dyDescent="0.35">
      <c r="B307" s="2" t="s">
        <v>304</v>
      </c>
      <c r="C307">
        <v>34</v>
      </c>
      <c r="L307">
        <v>16</v>
      </c>
      <c r="P307">
        <f t="shared" si="16"/>
        <v>34</v>
      </c>
      <c r="Q307">
        <f t="shared" si="17"/>
        <v>16</v>
      </c>
      <c r="R307">
        <f t="shared" si="18"/>
        <v>0</v>
      </c>
      <c r="S307">
        <f t="shared" si="19"/>
        <v>50</v>
      </c>
    </row>
    <row r="308" spans="2:19" x14ac:dyDescent="0.35">
      <c r="B308" s="2" t="s">
        <v>305</v>
      </c>
      <c r="H308">
        <v>18</v>
      </c>
      <c r="P308">
        <f t="shared" si="16"/>
        <v>0</v>
      </c>
      <c r="Q308">
        <f t="shared" si="17"/>
        <v>0</v>
      </c>
      <c r="R308">
        <f t="shared" si="18"/>
        <v>18</v>
      </c>
      <c r="S308">
        <f t="shared" si="19"/>
        <v>18</v>
      </c>
    </row>
    <row r="309" spans="2:19" x14ac:dyDescent="0.35">
      <c r="B309" s="2" t="s">
        <v>306</v>
      </c>
      <c r="C309">
        <v>88</v>
      </c>
      <c r="L309">
        <v>33</v>
      </c>
      <c r="P309">
        <f t="shared" si="16"/>
        <v>88</v>
      </c>
      <c r="Q309">
        <f t="shared" si="17"/>
        <v>33</v>
      </c>
      <c r="R309">
        <f t="shared" si="18"/>
        <v>0</v>
      </c>
      <c r="S309">
        <f t="shared" si="19"/>
        <v>121</v>
      </c>
    </row>
    <row r="310" spans="2:19" x14ac:dyDescent="0.35">
      <c r="B310" s="2" t="s">
        <v>307</v>
      </c>
      <c r="H310">
        <v>79</v>
      </c>
      <c r="P310">
        <f t="shared" si="16"/>
        <v>0</v>
      </c>
      <c r="Q310">
        <f t="shared" si="17"/>
        <v>0</v>
      </c>
      <c r="R310">
        <f t="shared" si="18"/>
        <v>79</v>
      </c>
      <c r="S310">
        <f t="shared" si="19"/>
        <v>79</v>
      </c>
    </row>
    <row r="311" spans="2:19" x14ac:dyDescent="0.35">
      <c r="B311" s="2" t="s">
        <v>308</v>
      </c>
      <c r="C311">
        <v>241</v>
      </c>
      <c r="L311">
        <v>75</v>
      </c>
      <c r="P311">
        <f t="shared" si="16"/>
        <v>241</v>
      </c>
      <c r="Q311">
        <f t="shared" si="17"/>
        <v>75</v>
      </c>
      <c r="R311">
        <f t="shared" si="18"/>
        <v>0</v>
      </c>
      <c r="S311">
        <f t="shared" si="19"/>
        <v>316</v>
      </c>
    </row>
    <row r="312" spans="2:19" x14ac:dyDescent="0.35">
      <c r="B312" s="2" t="s">
        <v>309</v>
      </c>
      <c r="C312">
        <v>25</v>
      </c>
      <c r="P312">
        <f t="shared" si="16"/>
        <v>25</v>
      </c>
      <c r="Q312">
        <f t="shared" si="17"/>
        <v>0</v>
      </c>
      <c r="R312">
        <f t="shared" si="18"/>
        <v>0</v>
      </c>
      <c r="S312">
        <f t="shared" si="19"/>
        <v>25</v>
      </c>
    </row>
    <row r="313" spans="2:19" x14ac:dyDescent="0.35">
      <c r="B313" s="2" t="s">
        <v>310</v>
      </c>
      <c r="C313">
        <v>5</v>
      </c>
      <c r="P313">
        <f t="shared" si="16"/>
        <v>5</v>
      </c>
      <c r="Q313">
        <f t="shared" si="17"/>
        <v>0</v>
      </c>
      <c r="R313">
        <f t="shared" si="18"/>
        <v>0</v>
      </c>
      <c r="S313">
        <f t="shared" si="19"/>
        <v>5</v>
      </c>
    </row>
    <row r="314" spans="2:19" x14ac:dyDescent="0.35">
      <c r="B314" s="2" t="s">
        <v>311</v>
      </c>
      <c r="C314">
        <v>10</v>
      </c>
      <c r="P314">
        <f t="shared" si="16"/>
        <v>10</v>
      </c>
      <c r="Q314">
        <f t="shared" si="17"/>
        <v>0</v>
      </c>
      <c r="R314">
        <f t="shared" si="18"/>
        <v>0</v>
      </c>
      <c r="S314">
        <f t="shared" si="19"/>
        <v>10</v>
      </c>
    </row>
    <row r="315" spans="2:19" x14ac:dyDescent="0.35">
      <c r="B315" s="2" t="s">
        <v>312</v>
      </c>
      <c r="H315">
        <v>169</v>
      </c>
      <c r="P315">
        <f t="shared" si="16"/>
        <v>0</v>
      </c>
      <c r="Q315">
        <f t="shared" si="17"/>
        <v>0</v>
      </c>
      <c r="R315">
        <f t="shared" si="18"/>
        <v>169</v>
      </c>
      <c r="S315">
        <f t="shared" si="19"/>
        <v>169</v>
      </c>
    </row>
    <row r="316" spans="2:19" x14ac:dyDescent="0.35">
      <c r="B316" s="2" t="s">
        <v>313</v>
      </c>
      <c r="C316">
        <v>242</v>
      </c>
      <c r="L316">
        <v>66</v>
      </c>
      <c r="P316">
        <f t="shared" si="16"/>
        <v>242</v>
      </c>
      <c r="Q316">
        <f t="shared" si="17"/>
        <v>66</v>
      </c>
      <c r="R316">
        <f t="shared" si="18"/>
        <v>0</v>
      </c>
      <c r="S316">
        <f t="shared" si="19"/>
        <v>308</v>
      </c>
    </row>
    <row r="317" spans="2:19" x14ac:dyDescent="0.35">
      <c r="B317" s="2" t="s">
        <v>314</v>
      </c>
      <c r="H317">
        <v>111</v>
      </c>
      <c r="P317">
        <f t="shared" si="16"/>
        <v>0</v>
      </c>
      <c r="Q317">
        <f t="shared" si="17"/>
        <v>0</v>
      </c>
      <c r="R317">
        <f t="shared" si="18"/>
        <v>111</v>
      </c>
      <c r="S317">
        <f t="shared" si="19"/>
        <v>111</v>
      </c>
    </row>
    <row r="318" spans="2:19" x14ac:dyDescent="0.35">
      <c r="B318" s="2" t="s">
        <v>315</v>
      </c>
      <c r="C318">
        <v>20</v>
      </c>
      <c r="P318">
        <f t="shared" si="16"/>
        <v>20</v>
      </c>
      <c r="Q318">
        <f t="shared" si="17"/>
        <v>0</v>
      </c>
      <c r="R318">
        <f t="shared" si="18"/>
        <v>0</v>
      </c>
      <c r="S318">
        <f t="shared" si="19"/>
        <v>20</v>
      </c>
    </row>
    <row r="319" spans="2:19" x14ac:dyDescent="0.35">
      <c r="B319" s="2" t="s">
        <v>316</v>
      </c>
      <c r="C319">
        <v>169</v>
      </c>
      <c r="L319">
        <v>48</v>
      </c>
      <c r="P319">
        <f t="shared" si="16"/>
        <v>169</v>
      </c>
      <c r="Q319">
        <f t="shared" si="17"/>
        <v>48</v>
      </c>
      <c r="R319">
        <f t="shared" si="18"/>
        <v>0</v>
      </c>
      <c r="S319">
        <f t="shared" si="19"/>
        <v>217</v>
      </c>
    </row>
    <row r="320" spans="2:19" x14ac:dyDescent="0.35">
      <c r="B320" s="2" t="s">
        <v>317</v>
      </c>
      <c r="H320">
        <v>117</v>
      </c>
      <c r="P320">
        <f t="shared" si="16"/>
        <v>0</v>
      </c>
      <c r="Q320">
        <f t="shared" si="17"/>
        <v>0</v>
      </c>
      <c r="R320">
        <f t="shared" si="18"/>
        <v>117</v>
      </c>
      <c r="S320">
        <f t="shared" si="19"/>
        <v>117</v>
      </c>
    </row>
    <row r="321" spans="2:19" x14ac:dyDescent="0.35">
      <c r="B321" s="2" t="s">
        <v>318</v>
      </c>
      <c r="C321">
        <v>54</v>
      </c>
      <c r="L321">
        <v>18</v>
      </c>
      <c r="P321">
        <f t="shared" si="16"/>
        <v>54</v>
      </c>
      <c r="Q321">
        <f t="shared" si="17"/>
        <v>18</v>
      </c>
      <c r="R321">
        <f t="shared" si="18"/>
        <v>0</v>
      </c>
      <c r="S321">
        <f t="shared" si="19"/>
        <v>72</v>
      </c>
    </row>
    <row r="322" spans="2:19" x14ac:dyDescent="0.35">
      <c r="B322" s="2" t="s">
        <v>319</v>
      </c>
      <c r="H322">
        <v>41</v>
      </c>
      <c r="P322">
        <f t="shared" si="16"/>
        <v>0</v>
      </c>
      <c r="Q322">
        <f t="shared" si="17"/>
        <v>0</v>
      </c>
      <c r="R322">
        <f t="shared" si="18"/>
        <v>41</v>
      </c>
      <c r="S322">
        <f t="shared" si="19"/>
        <v>41</v>
      </c>
    </row>
    <row r="323" spans="2:19" x14ac:dyDescent="0.35">
      <c r="B323" s="2" t="s">
        <v>320</v>
      </c>
      <c r="C323">
        <v>21</v>
      </c>
      <c r="P323">
        <f t="shared" si="16"/>
        <v>21</v>
      </c>
      <c r="Q323">
        <f t="shared" si="17"/>
        <v>0</v>
      </c>
      <c r="R323">
        <f t="shared" si="18"/>
        <v>0</v>
      </c>
      <c r="S323">
        <f t="shared" si="19"/>
        <v>21</v>
      </c>
    </row>
    <row r="324" spans="2:19" x14ac:dyDescent="0.35">
      <c r="B324" s="2" t="s">
        <v>321</v>
      </c>
      <c r="C324">
        <v>12</v>
      </c>
      <c r="P324">
        <f t="shared" si="16"/>
        <v>12</v>
      </c>
      <c r="Q324">
        <f t="shared" si="17"/>
        <v>0</v>
      </c>
      <c r="R324">
        <f t="shared" si="18"/>
        <v>0</v>
      </c>
      <c r="S324">
        <f t="shared" si="19"/>
        <v>12</v>
      </c>
    </row>
    <row r="325" spans="2:19" x14ac:dyDescent="0.35">
      <c r="B325" s="2" t="s">
        <v>322</v>
      </c>
      <c r="C325">
        <v>69</v>
      </c>
      <c r="L325">
        <v>20</v>
      </c>
      <c r="P325">
        <f t="shared" si="16"/>
        <v>69</v>
      </c>
      <c r="Q325">
        <f t="shared" si="17"/>
        <v>20</v>
      </c>
      <c r="R325">
        <f t="shared" si="18"/>
        <v>0</v>
      </c>
      <c r="S325">
        <f t="shared" si="19"/>
        <v>89</v>
      </c>
    </row>
    <row r="326" spans="2:19" x14ac:dyDescent="0.35">
      <c r="B326" s="2" t="s">
        <v>323</v>
      </c>
      <c r="C326">
        <v>74</v>
      </c>
      <c r="H326">
        <v>44</v>
      </c>
      <c r="L326">
        <v>24</v>
      </c>
      <c r="P326">
        <f t="shared" si="16"/>
        <v>74</v>
      </c>
      <c r="Q326">
        <f t="shared" si="17"/>
        <v>24</v>
      </c>
      <c r="R326">
        <f t="shared" si="18"/>
        <v>44</v>
      </c>
      <c r="S326">
        <f t="shared" si="19"/>
        <v>142</v>
      </c>
    </row>
    <row r="327" spans="2:19" x14ac:dyDescent="0.35">
      <c r="B327" s="2" t="s">
        <v>324</v>
      </c>
      <c r="C327">
        <v>316</v>
      </c>
      <c r="D327">
        <v>31</v>
      </c>
      <c r="L327">
        <v>76</v>
      </c>
      <c r="P327">
        <f t="shared" ref="P327:P390" si="20">SUM(C327:G327)</f>
        <v>347</v>
      </c>
      <c r="Q327">
        <f t="shared" ref="Q327:Q390" si="21">SUM(L327:N327)</f>
        <v>76</v>
      </c>
      <c r="R327">
        <f t="shared" ref="R327:R390" si="22">SUM(H327:K327)</f>
        <v>0</v>
      </c>
      <c r="S327">
        <f t="shared" ref="S327:S390" si="23">SUM(P327:R327)</f>
        <v>423</v>
      </c>
    </row>
    <row r="328" spans="2:19" x14ac:dyDescent="0.35">
      <c r="B328" s="2" t="s">
        <v>325</v>
      </c>
      <c r="H328">
        <v>150</v>
      </c>
      <c r="P328">
        <f t="shared" si="20"/>
        <v>0</v>
      </c>
      <c r="Q328">
        <f t="shared" si="21"/>
        <v>0</v>
      </c>
      <c r="R328">
        <f t="shared" si="22"/>
        <v>150</v>
      </c>
      <c r="S328">
        <f t="shared" si="23"/>
        <v>150</v>
      </c>
    </row>
    <row r="329" spans="2:19" x14ac:dyDescent="0.35">
      <c r="B329" s="2" t="s">
        <v>326</v>
      </c>
      <c r="C329">
        <v>0</v>
      </c>
      <c r="P329">
        <f t="shared" si="20"/>
        <v>0</v>
      </c>
      <c r="Q329">
        <f t="shared" si="21"/>
        <v>0</v>
      </c>
      <c r="R329">
        <f t="shared" si="22"/>
        <v>0</v>
      </c>
      <c r="S329">
        <f t="shared" si="23"/>
        <v>0</v>
      </c>
    </row>
    <row r="330" spans="2:19" x14ac:dyDescent="0.35">
      <c r="B330" s="2" t="s">
        <v>327</v>
      </c>
      <c r="C330">
        <v>51</v>
      </c>
      <c r="H330">
        <v>28</v>
      </c>
      <c r="L330">
        <v>13</v>
      </c>
      <c r="P330">
        <f t="shared" si="20"/>
        <v>51</v>
      </c>
      <c r="Q330">
        <f t="shared" si="21"/>
        <v>13</v>
      </c>
      <c r="R330">
        <f t="shared" si="22"/>
        <v>28</v>
      </c>
      <c r="S330">
        <f t="shared" si="23"/>
        <v>92</v>
      </c>
    </row>
    <row r="331" spans="2:19" x14ac:dyDescent="0.35">
      <c r="B331" s="2" t="s">
        <v>328</v>
      </c>
      <c r="C331">
        <v>442</v>
      </c>
      <c r="H331">
        <v>228</v>
      </c>
      <c r="L331">
        <v>135</v>
      </c>
      <c r="P331">
        <f t="shared" si="20"/>
        <v>442</v>
      </c>
      <c r="Q331">
        <f t="shared" si="21"/>
        <v>135</v>
      </c>
      <c r="R331">
        <f t="shared" si="22"/>
        <v>228</v>
      </c>
      <c r="S331">
        <f t="shared" si="23"/>
        <v>805</v>
      </c>
    </row>
    <row r="332" spans="2:19" x14ac:dyDescent="0.35">
      <c r="B332" s="2" t="s">
        <v>329</v>
      </c>
      <c r="C332">
        <v>64</v>
      </c>
      <c r="L332">
        <v>16</v>
      </c>
      <c r="P332">
        <f t="shared" si="20"/>
        <v>64</v>
      </c>
      <c r="Q332">
        <f t="shared" si="21"/>
        <v>16</v>
      </c>
      <c r="R332">
        <f t="shared" si="22"/>
        <v>0</v>
      </c>
      <c r="S332">
        <f t="shared" si="23"/>
        <v>80</v>
      </c>
    </row>
    <row r="333" spans="2:19" x14ac:dyDescent="0.35">
      <c r="B333" s="2" t="s">
        <v>330</v>
      </c>
      <c r="H333">
        <v>29</v>
      </c>
      <c r="P333">
        <f t="shared" si="20"/>
        <v>0</v>
      </c>
      <c r="Q333">
        <f t="shared" si="21"/>
        <v>0</v>
      </c>
      <c r="R333">
        <f t="shared" si="22"/>
        <v>29</v>
      </c>
      <c r="S333">
        <f t="shared" si="23"/>
        <v>29</v>
      </c>
    </row>
    <row r="334" spans="2:19" x14ac:dyDescent="0.35">
      <c r="B334" s="2" t="s">
        <v>331</v>
      </c>
      <c r="C334">
        <v>32</v>
      </c>
      <c r="L334">
        <v>9</v>
      </c>
      <c r="P334">
        <f t="shared" si="20"/>
        <v>32</v>
      </c>
      <c r="Q334">
        <f t="shared" si="21"/>
        <v>9</v>
      </c>
      <c r="R334">
        <f t="shared" si="22"/>
        <v>0</v>
      </c>
      <c r="S334">
        <f t="shared" si="23"/>
        <v>41</v>
      </c>
    </row>
    <row r="335" spans="2:19" x14ac:dyDescent="0.35">
      <c r="B335" s="2" t="s">
        <v>332</v>
      </c>
      <c r="H335">
        <v>22</v>
      </c>
      <c r="P335">
        <f t="shared" si="20"/>
        <v>0</v>
      </c>
      <c r="Q335">
        <f t="shared" si="21"/>
        <v>0</v>
      </c>
      <c r="R335">
        <f t="shared" si="22"/>
        <v>22</v>
      </c>
      <c r="S335">
        <f t="shared" si="23"/>
        <v>22</v>
      </c>
    </row>
    <row r="336" spans="2:19" x14ac:dyDescent="0.35">
      <c r="B336" s="2" t="s">
        <v>333</v>
      </c>
      <c r="C336">
        <v>26</v>
      </c>
      <c r="H336">
        <v>7</v>
      </c>
      <c r="L336">
        <v>4</v>
      </c>
      <c r="P336">
        <f t="shared" si="20"/>
        <v>26</v>
      </c>
      <c r="Q336">
        <f t="shared" si="21"/>
        <v>4</v>
      </c>
      <c r="R336">
        <f t="shared" si="22"/>
        <v>7</v>
      </c>
      <c r="S336">
        <f t="shared" si="23"/>
        <v>37</v>
      </c>
    </row>
    <row r="337" spans="2:19" x14ac:dyDescent="0.35">
      <c r="B337" s="2" t="s">
        <v>334</v>
      </c>
      <c r="C337">
        <v>57</v>
      </c>
      <c r="H337">
        <v>34</v>
      </c>
      <c r="L337">
        <v>17</v>
      </c>
      <c r="P337">
        <f t="shared" si="20"/>
        <v>57</v>
      </c>
      <c r="Q337">
        <f t="shared" si="21"/>
        <v>17</v>
      </c>
      <c r="R337">
        <f t="shared" si="22"/>
        <v>34</v>
      </c>
      <c r="S337">
        <f t="shared" si="23"/>
        <v>108</v>
      </c>
    </row>
    <row r="338" spans="2:19" x14ac:dyDescent="0.35">
      <c r="B338" s="2" t="s">
        <v>335</v>
      </c>
      <c r="C338">
        <v>47</v>
      </c>
      <c r="P338">
        <f t="shared" si="20"/>
        <v>47</v>
      </c>
      <c r="Q338">
        <f t="shared" si="21"/>
        <v>0</v>
      </c>
      <c r="R338">
        <f t="shared" si="22"/>
        <v>0</v>
      </c>
      <c r="S338">
        <f t="shared" si="23"/>
        <v>47</v>
      </c>
    </row>
    <row r="339" spans="2:19" x14ac:dyDescent="0.35">
      <c r="B339" s="2" t="s">
        <v>336</v>
      </c>
      <c r="C339">
        <v>201</v>
      </c>
      <c r="H339">
        <v>71</v>
      </c>
      <c r="L339">
        <v>38</v>
      </c>
      <c r="P339">
        <f t="shared" si="20"/>
        <v>201</v>
      </c>
      <c r="Q339">
        <f t="shared" si="21"/>
        <v>38</v>
      </c>
      <c r="R339">
        <f t="shared" si="22"/>
        <v>71</v>
      </c>
      <c r="S339">
        <f t="shared" si="23"/>
        <v>310</v>
      </c>
    </row>
    <row r="340" spans="2:19" x14ac:dyDescent="0.35">
      <c r="B340" s="2" t="s">
        <v>337</v>
      </c>
      <c r="C340">
        <v>25</v>
      </c>
      <c r="L340">
        <v>2</v>
      </c>
      <c r="P340">
        <f t="shared" si="20"/>
        <v>25</v>
      </c>
      <c r="Q340">
        <f t="shared" si="21"/>
        <v>2</v>
      </c>
      <c r="R340">
        <f t="shared" si="22"/>
        <v>0</v>
      </c>
      <c r="S340">
        <f t="shared" si="23"/>
        <v>27</v>
      </c>
    </row>
    <row r="341" spans="2:19" x14ac:dyDescent="0.35">
      <c r="B341" s="2" t="s">
        <v>338</v>
      </c>
      <c r="H341">
        <v>5</v>
      </c>
      <c r="P341">
        <f t="shared" si="20"/>
        <v>0</v>
      </c>
      <c r="Q341">
        <f t="shared" si="21"/>
        <v>0</v>
      </c>
      <c r="R341">
        <f t="shared" si="22"/>
        <v>5</v>
      </c>
      <c r="S341">
        <f t="shared" si="23"/>
        <v>5</v>
      </c>
    </row>
    <row r="342" spans="2:19" x14ac:dyDescent="0.35">
      <c r="B342" s="2" t="s">
        <v>339</v>
      </c>
      <c r="C342">
        <v>93</v>
      </c>
      <c r="H342">
        <v>38</v>
      </c>
      <c r="L342">
        <v>24</v>
      </c>
      <c r="P342">
        <f t="shared" si="20"/>
        <v>93</v>
      </c>
      <c r="Q342">
        <f t="shared" si="21"/>
        <v>24</v>
      </c>
      <c r="R342">
        <f t="shared" si="22"/>
        <v>38</v>
      </c>
      <c r="S342">
        <f t="shared" si="23"/>
        <v>155</v>
      </c>
    </row>
    <row r="343" spans="2:19" x14ac:dyDescent="0.35">
      <c r="B343" s="2" t="s">
        <v>340</v>
      </c>
      <c r="C343">
        <v>8808</v>
      </c>
      <c r="D343">
        <v>8</v>
      </c>
      <c r="L343">
        <v>2619</v>
      </c>
      <c r="M343">
        <v>10</v>
      </c>
      <c r="P343">
        <f t="shared" si="20"/>
        <v>8816</v>
      </c>
      <c r="Q343">
        <f t="shared" si="21"/>
        <v>2629</v>
      </c>
      <c r="R343">
        <f t="shared" si="22"/>
        <v>0</v>
      </c>
      <c r="S343">
        <f t="shared" si="23"/>
        <v>11445</v>
      </c>
    </row>
    <row r="344" spans="2:19" x14ac:dyDescent="0.35">
      <c r="B344" s="2" t="s">
        <v>341</v>
      </c>
      <c r="H344">
        <v>5575</v>
      </c>
      <c r="I344">
        <v>18</v>
      </c>
      <c r="J344">
        <v>31</v>
      </c>
      <c r="K344">
        <v>74</v>
      </c>
      <c r="P344">
        <f t="shared" si="20"/>
        <v>0</v>
      </c>
      <c r="Q344">
        <f t="shared" si="21"/>
        <v>0</v>
      </c>
      <c r="R344">
        <f t="shared" si="22"/>
        <v>5698</v>
      </c>
      <c r="S344">
        <f t="shared" si="23"/>
        <v>5698</v>
      </c>
    </row>
    <row r="345" spans="2:19" x14ac:dyDescent="0.35">
      <c r="B345" s="2" t="s">
        <v>342</v>
      </c>
      <c r="C345">
        <v>174</v>
      </c>
      <c r="P345">
        <f t="shared" si="20"/>
        <v>174</v>
      </c>
      <c r="Q345">
        <f t="shared" si="21"/>
        <v>0</v>
      </c>
      <c r="R345">
        <f t="shared" si="22"/>
        <v>0</v>
      </c>
      <c r="S345">
        <f t="shared" si="23"/>
        <v>174</v>
      </c>
    </row>
    <row r="346" spans="2:19" x14ac:dyDescent="0.35">
      <c r="B346" s="2" t="s">
        <v>343</v>
      </c>
      <c r="C346">
        <v>180</v>
      </c>
      <c r="L346">
        <v>40</v>
      </c>
      <c r="P346">
        <f t="shared" si="20"/>
        <v>180</v>
      </c>
      <c r="Q346">
        <f t="shared" si="21"/>
        <v>40</v>
      </c>
      <c r="R346">
        <f t="shared" si="22"/>
        <v>0</v>
      </c>
      <c r="S346">
        <f t="shared" si="23"/>
        <v>220</v>
      </c>
    </row>
    <row r="347" spans="2:19" x14ac:dyDescent="0.35">
      <c r="B347" s="2" t="s">
        <v>344</v>
      </c>
      <c r="C347">
        <v>951</v>
      </c>
      <c r="L347">
        <v>289</v>
      </c>
      <c r="P347">
        <f t="shared" si="20"/>
        <v>951</v>
      </c>
      <c r="Q347">
        <f t="shared" si="21"/>
        <v>289</v>
      </c>
      <c r="R347">
        <f t="shared" si="22"/>
        <v>0</v>
      </c>
      <c r="S347">
        <f t="shared" si="23"/>
        <v>1240</v>
      </c>
    </row>
    <row r="348" spans="2:19" x14ac:dyDescent="0.35">
      <c r="B348" s="2" t="s">
        <v>345</v>
      </c>
      <c r="H348">
        <v>615</v>
      </c>
      <c r="P348">
        <f t="shared" si="20"/>
        <v>0</v>
      </c>
      <c r="Q348">
        <f t="shared" si="21"/>
        <v>0</v>
      </c>
      <c r="R348">
        <f t="shared" si="22"/>
        <v>615</v>
      </c>
      <c r="S348">
        <f t="shared" si="23"/>
        <v>615</v>
      </c>
    </row>
    <row r="349" spans="2:19" x14ac:dyDescent="0.35">
      <c r="B349" s="2" t="s">
        <v>346</v>
      </c>
      <c r="C349">
        <v>562</v>
      </c>
      <c r="L349">
        <v>160</v>
      </c>
      <c r="P349">
        <f t="shared" si="20"/>
        <v>562</v>
      </c>
      <c r="Q349">
        <f t="shared" si="21"/>
        <v>160</v>
      </c>
      <c r="R349">
        <f t="shared" si="22"/>
        <v>0</v>
      </c>
      <c r="S349">
        <f t="shared" si="23"/>
        <v>722</v>
      </c>
    </row>
    <row r="350" spans="2:19" x14ac:dyDescent="0.35">
      <c r="B350" s="2" t="s">
        <v>347</v>
      </c>
      <c r="C350">
        <v>51</v>
      </c>
      <c r="H350">
        <v>33</v>
      </c>
      <c r="L350">
        <v>16</v>
      </c>
      <c r="P350">
        <f t="shared" si="20"/>
        <v>51</v>
      </c>
      <c r="Q350">
        <f t="shared" si="21"/>
        <v>16</v>
      </c>
      <c r="R350">
        <f t="shared" si="22"/>
        <v>33</v>
      </c>
      <c r="S350">
        <f t="shared" si="23"/>
        <v>100</v>
      </c>
    </row>
    <row r="351" spans="2:19" x14ac:dyDescent="0.35">
      <c r="B351" s="2" t="s">
        <v>348</v>
      </c>
      <c r="C351">
        <v>36</v>
      </c>
      <c r="P351">
        <f t="shared" si="20"/>
        <v>36</v>
      </c>
      <c r="Q351">
        <f t="shared" si="21"/>
        <v>0</v>
      </c>
      <c r="R351">
        <f t="shared" si="22"/>
        <v>0</v>
      </c>
      <c r="S351">
        <f t="shared" si="23"/>
        <v>36</v>
      </c>
    </row>
    <row r="352" spans="2:19" x14ac:dyDescent="0.35">
      <c r="B352" s="2" t="s">
        <v>349</v>
      </c>
      <c r="C352">
        <v>0</v>
      </c>
      <c r="L352">
        <v>0</v>
      </c>
      <c r="P352">
        <f t="shared" si="20"/>
        <v>0</v>
      </c>
      <c r="Q352">
        <f t="shared" si="21"/>
        <v>0</v>
      </c>
      <c r="R352">
        <f t="shared" si="22"/>
        <v>0</v>
      </c>
      <c r="S352">
        <f t="shared" si="23"/>
        <v>0</v>
      </c>
    </row>
    <row r="353" spans="2:19" x14ac:dyDescent="0.35">
      <c r="B353" s="2" t="s">
        <v>350</v>
      </c>
      <c r="C353">
        <v>108</v>
      </c>
      <c r="H353">
        <v>56</v>
      </c>
      <c r="L353">
        <v>21</v>
      </c>
      <c r="P353">
        <f t="shared" si="20"/>
        <v>108</v>
      </c>
      <c r="Q353">
        <f t="shared" si="21"/>
        <v>21</v>
      </c>
      <c r="R353">
        <f t="shared" si="22"/>
        <v>56</v>
      </c>
      <c r="S353">
        <f t="shared" si="23"/>
        <v>185</v>
      </c>
    </row>
    <row r="354" spans="2:19" x14ac:dyDescent="0.35">
      <c r="B354" s="2" t="s">
        <v>351</v>
      </c>
      <c r="C354">
        <v>362</v>
      </c>
      <c r="L354">
        <v>105</v>
      </c>
      <c r="P354">
        <f t="shared" si="20"/>
        <v>362</v>
      </c>
      <c r="Q354">
        <f t="shared" si="21"/>
        <v>105</v>
      </c>
      <c r="R354">
        <f t="shared" si="22"/>
        <v>0</v>
      </c>
      <c r="S354">
        <f t="shared" si="23"/>
        <v>467</v>
      </c>
    </row>
    <row r="355" spans="2:19" x14ac:dyDescent="0.35">
      <c r="B355" s="2" t="s">
        <v>352</v>
      </c>
      <c r="C355">
        <v>432</v>
      </c>
      <c r="H355">
        <v>226</v>
      </c>
      <c r="L355">
        <v>131</v>
      </c>
      <c r="P355">
        <f t="shared" si="20"/>
        <v>432</v>
      </c>
      <c r="Q355">
        <f t="shared" si="21"/>
        <v>131</v>
      </c>
      <c r="R355">
        <f t="shared" si="22"/>
        <v>226</v>
      </c>
      <c r="S355">
        <f t="shared" si="23"/>
        <v>789</v>
      </c>
    </row>
    <row r="356" spans="2:19" x14ac:dyDescent="0.35">
      <c r="B356" s="2" t="s">
        <v>353</v>
      </c>
      <c r="C356">
        <v>432</v>
      </c>
      <c r="L356">
        <v>136</v>
      </c>
      <c r="P356">
        <f t="shared" si="20"/>
        <v>432</v>
      </c>
      <c r="Q356">
        <f t="shared" si="21"/>
        <v>136</v>
      </c>
      <c r="R356">
        <f t="shared" si="22"/>
        <v>0</v>
      </c>
      <c r="S356">
        <f t="shared" si="23"/>
        <v>568</v>
      </c>
    </row>
    <row r="357" spans="2:19" x14ac:dyDescent="0.35">
      <c r="B357" s="2" t="s">
        <v>354</v>
      </c>
      <c r="H357">
        <v>246</v>
      </c>
      <c r="P357">
        <f t="shared" si="20"/>
        <v>0</v>
      </c>
      <c r="Q357">
        <f t="shared" si="21"/>
        <v>0</v>
      </c>
      <c r="R357">
        <f t="shared" si="22"/>
        <v>246</v>
      </c>
      <c r="S357">
        <f t="shared" si="23"/>
        <v>246</v>
      </c>
    </row>
    <row r="358" spans="2:19" x14ac:dyDescent="0.35">
      <c r="B358" s="2" t="s">
        <v>355</v>
      </c>
      <c r="C358">
        <v>77</v>
      </c>
      <c r="P358">
        <f t="shared" si="20"/>
        <v>77</v>
      </c>
      <c r="Q358">
        <f t="shared" si="21"/>
        <v>0</v>
      </c>
      <c r="R358">
        <f t="shared" si="22"/>
        <v>0</v>
      </c>
      <c r="S358">
        <f t="shared" si="23"/>
        <v>77</v>
      </c>
    </row>
    <row r="359" spans="2:19" x14ac:dyDescent="0.35">
      <c r="B359" s="2" t="s">
        <v>356</v>
      </c>
      <c r="C359">
        <v>299</v>
      </c>
      <c r="P359">
        <f t="shared" si="20"/>
        <v>299</v>
      </c>
      <c r="Q359">
        <f t="shared" si="21"/>
        <v>0</v>
      </c>
      <c r="R359">
        <f t="shared" si="22"/>
        <v>0</v>
      </c>
      <c r="S359">
        <f t="shared" si="23"/>
        <v>299</v>
      </c>
    </row>
    <row r="360" spans="2:19" x14ac:dyDescent="0.35">
      <c r="B360" s="2" t="s">
        <v>357</v>
      </c>
      <c r="C360">
        <v>647</v>
      </c>
      <c r="L360">
        <v>181</v>
      </c>
      <c r="P360">
        <f t="shared" si="20"/>
        <v>647</v>
      </c>
      <c r="Q360">
        <f t="shared" si="21"/>
        <v>181</v>
      </c>
      <c r="R360">
        <f t="shared" si="22"/>
        <v>0</v>
      </c>
      <c r="S360">
        <f t="shared" si="23"/>
        <v>828</v>
      </c>
    </row>
    <row r="361" spans="2:19" x14ac:dyDescent="0.35">
      <c r="B361" s="2" t="s">
        <v>358</v>
      </c>
      <c r="H361">
        <v>526</v>
      </c>
      <c r="I361">
        <v>0</v>
      </c>
      <c r="P361">
        <f t="shared" si="20"/>
        <v>0</v>
      </c>
      <c r="Q361">
        <f t="shared" si="21"/>
        <v>0</v>
      </c>
      <c r="R361">
        <f t="shared" si="22"/>
        <v>526</v>
      </c>
      <c r="S361">
        <f t="shared" si="23"/>
        <v>526</v>
      </c>
    </row>
    <row r="362" spans="2:19" x14ac:dyDescent="0.35">
      <c r="B362" s="2" t="s">
        <v>359</v>
      </c>
      <c r="H362">
        <v>174</v>
      </c>
      <c r="P362">
        <f t="shared" si="20"/>
        <v>0</v>
      </c>
      <c r="Q362">
        <f t="shared" si="21"/>
        <v>0</v>
      </c>
      <c r="R362">
        <f t="shared" si="22"/>
        <v>174</v>
      </c>
      <c r="S362">
        <f t="shared" si="23"/>
        <v>174</v>
      </c>
    </row>
    <row r="363" spans="2:19" x14ac:dyDescent="0.35">
      <c r="B363" s="2" t="s">
        <v>360</v>
      </c>
      <c r="H363">
        <v>57</v>
      </c>
      <c r="P363">
        <f t="shared" si="20"/>
        <v>0</v>
      </c>
      <c r="Q363">
        <f t="shared" si="21"/>
        <v>0</v>
      </c>
      <c r="R363">
        <f t="shared" si="22"/>
        <v>57</v>
      </c>
      <c r="S363">
        <f t="shared" si="23"/>
        <v>57</v>
      </c>
    </row>
    <row r="364" spans="2:19" x14ac:dyDescent="0.35">
      <c r="B364" s="2" t="s">
        <v>361</v>
      </c>
      <c r="C364">
        <v>19</v>
      </c>
      <c r="P364">
        <f t="shared" si="20"/>
        <v>19</v>
      </c>
      <c r="Q364">
        <f t="shared" si="21"/>
        <v>0</v>
      </c>
      <c r="R364">
        <f t="shared" si="22"/>
        <v>0</v>
      </c>
      <c r="S364">
        <f t="shared" si="23"/>
        <v>19</v>
      </c>
    </row>
    <row r="365" spans="2:19" x14ac:dyDescent="0.35">
      <c r="B365" s="2" t="s">
        <v>362</v>
      </c>
      <c r="C365">
        <v>35</v>
      </c>
      <c r="L365">
        <v>22</v>
      </c>
      <c r="P365">
        <f t="shared" si="20"/>
        <v>35</v>
      </c>
      <c r="Q365">
        <f t="shared" si="21"/>
        <v>22</v>
      </c>
      <c r="R365">
        <f t="shared" si="22"/>
        <v>0</v>
      </c>
      <c r="S365">
        <f t="shared" si="23"/>
        <v>57</v>
      </c>
    </row>
    <row r="366" spans="2:19" x14ac:dyDescent="0.35">
      <c r="B366" s="2" t="s">
        <v>363</v>
      </c>
      <c r="C366">
        <v>887</v>
      </c>
      <c r="L366">
        <v>221</v>
      </c>
      <c r="M366">
        <v>0</v>
      </c>
      <c r="P366">
        <f t="shared" si="20"/>
        <v>887</v>
      </c>
      <c r="Q366">
        <f t="shared" si="21"/>
        <v>221</v>
      </c>
      <c r="R366">
        <f t="shared" si="22"/>
        <v>0</v>
      </c>
      <c r="S366">
        <f t="shared" si="23"/>
        <v>1108</v>
      </c>
    </row>
    <row r="367" spans="2:19" x14ac:dyDescent="0.35">
      <c r="B367" s="2" t="s">
        <v>364</v>
      </c>
      <c r="H367">
        <v>398</v>
      </c>
      <c r="I367">
        <v>0</v>
      </c>
      <c r="P367">
        <f t="shared" si="20"/>
        <v>0</v>
      </c>
      <c r="Q367">
        <f t="shared" si="21"/>
        <v>0</v>
      </c>
      <c r="R367">
        <f t="shared" si="22"/>
        <v>398</v>
      </c>
      <c r="S367">
        <f t="shared" si="23"/>
        <v>398</v>
      </c>
    </row>
    <row r="368" spans="2:19" x14ac:dyDescent="0.35">
      <c r="B368" s="2" t="s">
        <v>365</v>
      </c>
      <c r="C368">
        <v>32</v>
      </c>
      <c r="L368">
        <v>10</v>
      </c>
      <c r="P368">
        <f t="shared" si="20"/>
        <v>32</v>
      </c>
      <c r="Q368">
        <f t="shared" si="21"/>
        <v>10</v>
      </c>
      <c r="R368">
        <f t="shared" si="22"/>
        <v>0</v>
      </c>
      <c r="S368">
        <f t="shared" si="23"/>
        <v>42</v>
      </c>
    </row>
    <row r="369" spans="2:19" x14ac:dyDescent="0.35">
      <c r="B369" s="2" t="s">
        <v>366</v>
      </c>
      <c r="C369">
        <v>117</v>
      </c>
      <c r="L369">
        <v>38</v>
      </c>
      <c r="P369">
        <f t="shared" si="20"/>
        <v>117</v>
      </c>
      <c r="Q369">
        <f t="shared" si="21"/>
        <v>38</v>
      </c>
      <c r="R369">
        <f t="shared" si="22"/>
        <v>0</v>
      </c>
      <c r="S369">
        <f t="shared" si="23"/>
        <v>155</v>
      </c>
    </row>
    <row r="370" spans="2:19" x14ac:dyDescent="0.35">
      <c r="B370" s="2" t="s">
        <v>367</v>
      </c>
      <c r="H370">
        <v>83</v>
      </c>
      <c r="P370">
        <f t="shared" si="20"/>
        <v>0</v>
      </c>
      <c r="Q370">
        <f t="shared" si="21"/>
        <v>0</v>
      </c>
      <c r="R370">
        <f t="shared" si="22"/>
        <v>83</v>
      </c>
      <c r="S370">
        <f t="shared" si="23"/>
        <v>83</v>
      </c>
    </row>
    <row r="371" spans="2:19" x14ac:dyDescent="0.35">
      <c r="B371" s="2" t="s">
        <v>368</v>
      </c>
      <c r="C371">
        <v>372</v>
      </c>
      <c r="L371">
        <v>74</v>
      </c>
      <c r="P371">
        <f t="shared" si="20"/>
        <v>372</v>
      </c>
      <c r="Q371">
        <f t="shared" si="21"/>
        <v>74</v>
      </c>
      <c r="R371">
        <f t="shared" si="22"/>
        <v>0</v>
      </c>
      <c r="S371">
        <f t="shared" si="23"/>
        <v>446</v>
      </c>
    </row>
    <row r="372" spans="2:19" x14ac:dyDescent="0.35">
      <c r="B372" s="2" t="s">
        <v>369</v>
      </c>
      <c r="C372">
        <v>47</v>
      </c>
      <c r="P372">
        <f t="shared" si="20"/>
        <v>47</v>
      </c>
      <c r="Q372">
        <f t="shared" si="21"/>
        <v>0</v>
      </c>
      <c r="R372">
        <f t="shared" si="22"/>
        <v>0</v>
      </c>
      <c r="S372">
        <f t="shared" si="23"/>
        <v>47</v>
      </c>
    </row>
    <row r="373" spans="2:19" x14ac:dyDescent="0.35">
      <c r="B373" s="2" t="s">
        <v>370</v>
      </c>
      <c r="H373">
        <v>1318</v>
      </c>
      <c r="I373">
        <v>0</v>
      </c>
      <c r="P373">
        <f t="shared" si="20"/>
        <v>0</v>
      </c>
      <c r="Q373">
        <f t="shared" si="21"/>
        <v>0</v>
      </c>
      <c r="R373">
        <f t="shared" si="22"/>
        <v>1318</v>
      </c>
      <c r="S373">
        <f t="shared" si="23"/>
        <v>1318</v>
      </c>
    </row>
    <row r="374" spans="2:19" x14ac:dyDescent="0.35">
      <c r="B374" s="2" t="s">
        <v>371</v>
      </c>
      <c r="C374">
        <v>138</v>
      </c>
      <c r="H374">
        <v>89</v>
      </c>
      <c r="L374">
        <v>36</v>
      </c>
      <c r="P374">
        <f t="shared" si="20"/>
        <v>138</v>
      </c>
      <c r="Q374">
        <f t="shared" si="21"/>
        <v>36</v>
      </c>
      <c r="R374">
        <f t="shared" si="22"/>
        <v>89</v>
      </c>
      <c r="S374">
        <f t="shared" si="23"/>
        <v>263</v>
      </c>
    </row>
    <row r="375" spans="2:19" x14ac:dyDescent="0.35">
      <c r="B375" s="2" t="s">
        <v>372</v>
      </c>
      <c r="H375">
        <v>69</v>
      </c>
      <c r="P375">
        <f t="shared" si="20"/>
        <v>0</v>
      </c>
      <c r="Q375">
        <f t="shared" si="21"/>
        <v>0</v>
      </c>
      <c r="R375">
        <f t="shared" si="22"/>
        <v>69</v>
      </c>
      <c r="S375">
        <f t="shared" si="23"/>
        <v>69</v>
      </c>
    </row>
    <row r="376" spans="2:19" x14ac:dyDescent="0.35">
      <c r="B376" s="2" t="s">
        <v>373</v>
      </c>
      <c r="C376">
        <v>66</v>
      </c>
      <c r="L376">
        <v>5</v>
      </c>
      <c r="P376">
        <f t="shared" si="20"/>
        <v>66</v>
      </c>
      <c r="Q376">
        <f t="shared" si="21"/>
        <v>5</v>
      </c>
      <c r="R376">
        <f t="shared" si="22"/>
        <v>0</v>
      </c>
      <c r="S376">
        <f t="shared" si="23"/>
        <v>71</v>
      </c>
    </row>
    <row r="377" spans="2:19" x14ac:dyDescent="0.35">
      <c r="B377" s="2" t="s">
        <v>374</v>
      </c>
      <c r="C377">
        <v>7</v>
      </c>
      <c r="P377">
        <f t="shared" si="20"/>
        <v>7</v>
      </c>
      <c r="Q377">
        <f t="shared" si="21"/>
        <v>0</v>
      </c>
      <c r="R377">
        <f t="shared" si="22"/>
        <v>0</v>
      </c>
      <c r="S377">
        <f t="shared" si="23"/>
        <v>7</v>
      </c>
    </row>
    <row r="378" spans="2:19" x14ac:dyDescent="0.35">
      <c r="B378" s="2" t="s">
        <v>375</v>
      </c>
      <c r="C378">
        <v>16</v>
      </c>
      <c r="P378">
        <f t="shared" si="20"/>
        <v>16</v>
      </c>
      <c r="Q378">
        <f t="shared" si="21"/>
        <v>0</v>
      </c>
      <c r="R378">
        <f t="shared" si="22"/>
        <v>0</v>
      </c>
      <c r="S378">
        <f t="shared" si="23"/>
        <v>16</v>
      </c>
    </row>
    <row r="379" spans="2:19" x14ac:dyDescent="0.35">
      <c r="B379" s="2" t="s">
        <v>376</v>
      </c>
      <c r="C379">
        <v>13</v>
      </c>
      <c r="P379">
        <f t="shared" si="20"/>
        <v>13</v>
      </c>
      <c r="Q379">
        <f t="shared" si="21"/>
        <v>0</v>
      </c>
      <c r="R379">
        <f t="shared" si="22"/>
        <v>0</v>
      </c>
      <c r="S379">
        <f t="shared" si="23"/>
        <v>13</v>
      </c>
    </row>
    <row r="380" spans="2:19" x14ac:dyDescent="0.35">
      <c r="B380" s="2" t="s">
        <v>377</v>
      </c>
      <c r="C380">
        <v>92</v>
      </c>
      <c r="H380">
        <v>45</v>
      </c>
      <c r="L380">
        <v>15</v>
      </c>
      <c r="P380">
        <f t="shared" si="20"/>
        <v>92</v>
      </c>
      <c r="Q380">
        <f t="shared" si="21"/>
        <v>15</v>
      </c>
      <c r="R380">
        <f t="shared" si="22"/>
        <v>45</v>
      </c>
      <c r="S380">
        <f t="shared" si="23"/>
        <v>152</v>
      </c>
    </row>
    <row r="381" spans="2:19" x14ac:dyDescent="0.35">
      <c r="B381" s="2" t="s">
        <v>378</v>
      </c>
      <c r="C381">
        <v>12</v>
      </c>
      <c r="P381">
        <f t="shared" si="20"/>
        <v>12</v>
      </c>
      <c r="Q381">
        <f t="shared" si="21"/>
        <v>0</v>
      </c>
      <c r="R381">
        <f t="shared" si="22"/>
        <v>0</v>
      </c>
      <c r="S381">
        <f t="shared" si="23"/>
        <v>12</v>
      </c>
    </row>
    <row r="382" spans="2:19" x14ac:dyDescent="0.35">
      <c r="B382" s="2" t="s">
        <v>379</v>
      </c>
      <c r="C382">
        <v>74</v>
      </c>
      <c r="P382">
        <f t="shared" si="20"/>
        <v>74</v>
      </c>
      <c r="Q382">
        <f t="shared" si="21"/>
        <v>0</v>
      </c>
      <c r="R382">
        <f t="shared" si="22"/>
        <v>0</v>
      </c>
      <c r="S382">
        <f t="shared" si="23"/>
        <v>74</v>
      </c>
    </row>
    <row r="383" spans="2:19" x14ac:dyDescent="0.35">
      <c r="B383" s="2" t="s">
        <v>380</v>
      </c>
      <c r="C383">
        <v>33</v>
      </c>
      <c r="P383">
        <f t="shared" si="20"/>
        <v>33</v>
      </c>
      <c r="Q383">
        <f t="shared" si="21"/>
        <v>0</v>
      </c>
      <c r="R383">
        <f t="shared" si="22"/>
        <v>0</v>
      </c>
      <c r="S383">
        <f t="shared" si="23"/>
        <v>33</v>
      </c>
    </row>
    <row r="384" spans="2:19" x14ac:dyDescent="0.35">
      <c r="B384" s="2" t="s">
        <v>381</v>
      </c>
      <c r="C384">
        <v>137</v>
      </c>
      <c r="L384">
        <v>38</v>
      </c>
      <c r="P384">
        <f t="shared" si="20"/>
        <v>137</v>
      </c>
      <c r="Q384">
        <f t="shared" si="21"/>
        <v>38</v>
      </c>
      <c r="R384">
        <f t="shared" si="22"/>
        <v>0</v>
      </c>
      <c r="S384">
        <f t="shared" si="23"/>
        <v>175</v>
      </c>
    </row>
    <row r="385" spans="2:19" x14ac:dyDescent="0.35">
      <c r="B385" s="2" t="s">
        <v>382</v>
      </c>
      <c r="C385">
        <v>88</v>
      </c>
      <c r="H385">
        <v>67</v>
      </c>
      <c r="L385">
        <v>31</v>
      </c>
      <c r="P385">
        <f t="shared" si="20"/>
        <v>88</v>
      </c>
      <c r="Q385">
        <f t="shared" si="21"/>
        <v>31</v>
      </c>
      <c r="R385">
        <f t="shared" si="22"/>
        <v>67</v>
      </c>
      <c r="S385">
        <f t="shared" si="23"/>
        <v>186</v>
      </c>
    </row>
    <row r="386" spans="2:19" x14ac:dyDescent="0.35">
      <c r="B386" s="2" t="s">
        <v>383</v>
      </c>
      <c r="C386">
        <v>112</v>
      </c>
      <c r="L386">
        <v>35</v>
      </c>
      <c r="P386">
        <f t="shared" si="20"/>
        <v>112</v>
      </c>
      <c r="Q386">
        <f t="shared" si="21"/>
        <v>35</v>
      </c>
      <c r="R386">
        <f t="shared" si="22"/>
        <v>0</v>
      </c>
      <c r="S386">
        <f t="shared" si="23"/>
        <v>147</v>
      </c>
    </row>
    <row r="387" spans="2:19" x14ac:dyDescent="0.35">
      <c r="B387" s="2" t="s">
        <v>384</v>
      </c>
      <c r="H387">
        <v>61</v>
      </c>
      <c r="P387">
        <f t="shared" si="20"/>
        <v>0</v>
      </c>
      <c r="Q387">
        <f t="shared" si="21"/>
        <v>0</v>
      </c>
      <c r="R387">
        <f t="shared" si="22"/>
        <v>61</v>
      </c>
      <c r="S387">
        <f t="shared" si="23"/>
        <v>61</v>
      </c>
    </row>
    <row r="388" spans="2:19" x14ac:dyDescent="0.35">
      <c r="B388" s="2" t="s">
        <v>385</v>
      </c>
      <c r="H388">
        <v>141</v>
      </c>
      <c r="P388">
        <f t="shared" si="20"/>
        <v>0</v>
      </c>
      <c r="Q388">
        <f t="shared" si="21"/>
        <v>0</v>
      </c>
      <c r="R388">
        <f t="shared" si="22"/>
        <v>141</v>
      </c>
      <c r="S388">
        <f t="shared" si="23"/>
        <v>141</v>
      </c>
    </row>
    <row r="389" spans="2:19" x14ac:dyDescent="0.35">
      <c r="B389" s="2" t="s">
        <v>386</v>
      </c>
      <c r="H389">
        <v>182</v>
      </c>
      <c r="P389">
        <f t="shared" si="20"/>
        <v>0</v>
      </c>
      <c r="Q389">
        <f t="shared" si="21"/>
        <v>0</v>
      </c>
      <c r="R389">
        <f t="shared" si="22"/>
        <v>182</v>
      </c>
      <c r="S389">
        <f t="shared" si="23"/>
        <v>182</v>
      </c>
    </row>
    <row r="390" spans="2:19" x14ac:dyDescent="0.35">
      <c r="B390" s="2" t="s">
        <v>387</v>
      </c>
      <c r="C390">
        <v>8</v>
      </c>
      <c r="P390">
        <f t="shared" si="20"/>
        <v>8</v>
      </c>
      <c r="Q390">
        <f t="shared" si="21"/>
        <v>0</v>
      </c>
      <c r="R390">
        <f t="shared" si="22"/>
        <v>0</v>
      </c>
      <c r="S390">
        <f t="shared" si="23"/>
        <v>8</v>
      </c>
    </row>
    <row r="391" spans="2:19" x14ac:dyDescent="0.35">
      <c r="B391" s="2" t="s">
        <v>388</v>
      </c>
      <c r="C391">
        <v>106</v>
      </c>
      <c r="L391">
        <v>31</v>
      </c>
      <c r="P391">
        <f t="shared" ref="P391:P399" si="24">SUM(C391:G391)</f>
        <v>106</v>
      </c>
      <c r="Q391">
        <f t="shared" ref="Q391:Q399" si="25">SUM(L391:N391)</f>
        <v>31</v>
      </c>
      <c r="R391">
        <f t="shared" ref="R391:R399" si="26">SUM(H391:K391)</f>
        <v>0</v>
      </c>
      <c r="S391">
        <f t="shared" ref="S391:S399" si="27">SUM(P391:R391)</f>
        <v>137</v>
      </c>
    </row>
    <row r="392" spans="2:19" x14ac:dyDescent="0.35">
      <c r="B392" s="2" t="s">
        <v>389</v>
      </c>
      <c r="H392">
        <v>57</v>
      </c>
      <c r="P392">
        <f t="shared" si="24"/>
        <v>0</v>
      </c>
      <c r="Q392">
        <f t="shared" si="25"/>
        <v>0</v>
      </c>
      <c r="R392">
        <f t="shared" si="26"/>
        <v>57</v>
      </c>
      <c r="S392">
        <f t="shared" si="27"/>
        <v>57</v>
      </c>
    </row>
    <row r="393" spans="2:19" x14ac:dyDescent="0.35">
      <c r="B393" s="2" t="s">
        <v>390</v>
      </c>
      <c r="C393">
        <v>54</v>
      </c>
      <c r="E393">
        <v>18</v>
      </c>
      <c r="H393">
        <v>30</v>
      </c>
      <c r="L393">
        <v>16</v>
      </c>
      <c r="P393">
        <f t="shared" si="24"/>
        <v>72</v>
      </c>
      <c r="Q393">
        <f t="shared" si="25"/>
        <v>16</v>
      </c>
      <c r="R393">
        <f t="shared" si="26"/>
        <v>30</v>
      </c>
      <c r="S393">
        <f t="shared" si="27"/>
        <v>118</v>
      </c>
    </row>
    <row r="394" spans="2:19" x14ac:dyDescent="0.35">
      <c r="B394" s="2" t="s">
        <v>391</v>
      </c>
      <c r="C394">
        <v>141</v>
      </c>
      <c r="F394">
        <v>7</v>
      </c>
      <c r="G394">
        <v>16</v>
      </c>
      <c r="L394">
        <v>38</v>
      </c>
      <c r="P394">
        <f t="shared" si="24"/>
        <v>164</v>
      </c>
      <c r="Q394">
        <f t="shared" si="25"/>
        <v>38</v>
      </c>
      <c r="R394">
        <f t="shared" si="26"/>
        <v>0</v>
      </c>
      <c r="S394">
        <f t="shared" si="27"/>
        <v>202</v>
      </c>
    </row>
    <row r="395" spans="2:19" x14ac:dyDescent="0.35">
      <c r="B395" s="2" t="s">
        <v>392</v>
      </c>
      <c r="H395">
        <v>63</v>
      </c>
      <c r="P395">
        <f t="shared" si="24"/>
        <v>0</v>
      </c>
      <c r="Q395">
        <f t="shared" si="25"/>
        <v>0</v>
      </c>
      <c r="R395">
        <f t="shared" si="26"/>
        <v>63</v>
      </c>
      <c r="S395">
        <f t="shared" si="27"/>
        <v>63</v>
      </c>
    </row>
    <row r="396" spans="2:19" x14ac:dyDescent="0.35">
      <c r="B396" s="2" t="s">
        <v>393</v>
      </c>
      <c r="C396">
        <v>239</v>
      </c>
      <c r="H396">
        <v>122</v>
      </c>
      <c r="L396">
        <v>66</v>
      </c>
      <c r="P396">
        <f t="shared" si="24"/>
        <v>239</v>
      </c>
      <c r="Q396">
        <f t="shared" si="25"/>
        <v>66</v>
      </c>
      <c r="R396">
        <f t="shared" si="26"/>
        <v>122</v>
      </c>
      <c r="S396">
        <f t="shared" si="27"/>
        <v>427</v>
      </c>
    </row>
    <row r="397" spans="2:19" x14ac:dyDescent="0.35">
      <c r="B397" s="2" t="s">
        <v>936</v>
      </c>
      <c r="C397">
        <v>1070</v>
      </c>
      <c r="D397">
        <v>11</v>
      </c>
      <c r="H397">
        <v>590</v>
      </c>
      <c r="I397">
        <v>58</v>
      </c>
      <c r="L397">
        <v>332</v>
      </c>
      <c r="M397">
        <v>16</v>
      </c>
      <c r="P397">
        <f t="shared" si="24"/>
        <v>1081</v>
      </c>
      <c r="Q397">
        <f t="shared" si="25"/>
        <v>348</v>
      </c>
      <c r="R397">
        <f t="shared" si="26"/>
        <v>648</v>
      </c>
      <c r="S397">
        <f t="shared" si="27"/>
        <v>2077</v>
      </c>
    </row>
    <row r="398" spans="2:19" x14ac:dyDescent="0.35">
      <c r="B398" s="2" t="s">
        <v>937</v>
      </c>
      <c r="C398">
        <v>852</v>
      </c>
      <c r="H398">
        <v>565</v>
      </c>
      <c r="L398">
        <v>282</v>
      </c>
      <c r="P398">
        <f t="shared" si="24"/>
        <v>852</v>
      </c>
      <c r="Q398">
        <f t="shared" si="25"/>
        <v>282</v>
      </c>
      <c r="R398">
        <f t="shared" si="26"/>
        <v>565</v>
      </c>
      <c r="S398">
        <f t="shared" si="27"/>
        <v>1699</v>
      </c>
    </row>
    <row r="399" spans="2:19" x14ac:dyDescent="0.35">
      <c r="B399" s="2" t="s">
        <v>394</v>
      </c>
      <c r="C399">
        <v>83432</v>
      </c>
      <c r="D399">
        <v>635</v>
      </c>
      <c r="E399">
        <v>582</v>
      </c>
      <c r="F399">
        <v>7</v>
      </c>
      <c r="G399">
        <v>16</v>
      </c>
      <c r="H399">
        <v>45830</v>
      </c>
      <c r="I399">
        <v>587</v>
      </c>
      <c r="J399">
        <v>287</v>
      </c>
      <c r="K399">
        <v>74</v>
      </c>
      <c r="L399">
        <v>23448</v>
      </c>
      <c r="M399">
        <v>119</v>
      </c>
      <c r="N399">
        <v>29</v>
      </c>
      <c r="P399">
        <f t="shared" si="24"/>
        <v>84672</v>
      </c>
      <c r="Q399">
        <f t="shared" si="25"/>
        <v>23596</v>
      </c>
      <c r="R399">
        <f t="shared" si="26"/>
        <v>46778</v>
      </c>
      <c r="S399">
        <f t="shared" si="27"/>
        <v>155046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FF"/>
  </sheetPr>
  <dimension ref="B3:HF397"/>
  <sheetViews>
    <sheetView workbookViewId="0">
      <pane ySplit="5" topLeftCell="A6" activePane="bottomLeft" state="frozen"/>
      <selection pane="bottomLeft" activeCell="B1" sqref="B1"/>
    </sheetView>
  </sheetViews>
  <sheetFormatPr defaultRowHeight="14.5" x14ac:dyDescent="0.35"/>
  <cols>
    <col min="1" max="1" width="1.7265625" customWidth="1"/>
    <col min="2" max="2" width="32.7265625" bestFit="1" customWidth="1"/>
    <col min="3" max="3" width="15.6328125" bestFit="1" customWidth="1"/>
    <col min="4" max="5" width="3.81640625" bestFit="1" customWidth="1"/>
    <col min="6" max="7" width="2.81640625" bestFit="1" customWidth="1"/>
    <col min="8" max="8" width="5.81640625" bestFit="1" customWidth="1"/>
    <col min="9" max="11" width="3.81640625" bestFit="1" customWidth="1"/>
    <col min="12" max="12" width="5.81640625" bestFit="1" customWidth="1"/>
    <col min="13" max="13" width="3.81640625" bestFit="1" customWidth="1"/>
    <col min="14" max="14" width="3.6328125" bestFit="1" customWidth="1"/>
    <col min="15" max="15" width="3.6328125" customWidth="1"/>
    <col min="16" max="17" width="6.81640625" customWidth="1"/>
    <col min="18" max="18" width="8.453125" customWidth="1"/>
    <col min="19" max="19" width="10" customWidth="1"/>
    <col min="20" max="20" width="15.54296875" customWidth="1"/>
    <col min="21" max="21" width="3" bestFit="1" customWidth="1"/>
    <col min="22" max="23" width="3.26953125" bestFit="1" customWidth="1"/>
    <col min="24" max="24" width="3.7265625" bestFit="1" customWidth="1"/>
    <col min="25" max="25" width="7" bestFit="1" customWidth="1"/>
    <col min="26" max="28" width="3" bestFit="1" customWidth="1"/>
    <col min="29" max="30" width="3.26953125" bestFit="1" customWidth="1"/>
    <col min="31" max="31" width="3.7265625" bestFit="1" customWidth="1"/>
    <col min="32" max="32" width="7" bestFit="1" customWidth="1"/>
    <col min="33" max="35" width="3" bestFit="1" customWidth="1"/>
    <col min="36" max="37" width="3.26953125" bestFit="1" customWidth="1"/>
    <col min="38" max="38" width="3.7265625" bestFit="1" customWidth="1"/>
    <col min="39" max="39" width="7" bestFit="1" customWidth="1"/>
    <col min="40" max="42" width="3" bestFit="1" customWidth="1"/>
    <col min="43" max="44" width="3.26953125" bestFit="1" customWidth="1"/>
    <col min="45" max="45" width="3.7265625" bestFit="1" customWidth="1"/>
    <col min="46" max="46" width="7" bestFit="1" customWidth="1"/>
    <col min="47" max="49" width="3" bestFit="1" customWidth="1"/>
    <col min="50" max="51" width="3.26953125" bestFit="1" customWidth="1"/>
    <col min="52" max="52" width="3.7265625" bestFit="1" customWidth="1"/>
    <col min="53" max="53" width="7" bestFit="1" customWidth="1"/>
    <col min="54" max="56" width="3" bestFit="1" customWidth="1"/>
    <col min="57" max="58" width="3.26953125" bestFit="1" customWidth="1"/>
    <col min="59" max="59" width="3.7265625" bestFit="1" customWidth="1"/>
    <col min="60" max="60" width="7" bestFit="1" customWidth="1"/>
    <col min="61" max="63" width="3" bestFit="1" customWidth="1"/>
    <col min="64" max="65" width="3.26953125" bestFit="1" customWidth="1"/>
    <col min="66" max="66" width="3.7265625" bestFit="1" customWidth="1"/>
    <col min="67" max="67" width="7" bestFit="1" customWidth="1"/>
    <col min="68" max="70" width="3" bestFit="1" customWidth="1"/>
    <col min="71" max="72" width="3.26953125" bestFit="1" customWidth="1"/>
    <col min="73" max="73" width="3.7265625" bestFit="1" customWidth="1"/>
    <col min="74" max="74" width="7" bestFit="1" customWidth="1"/>
    <col min="75" max="77" width="3" bestFit="1" customWidth="1"/>
    <col min="78" max="79" width="3.26953125" bestFit="1" customWidth="1"/>
    <col min="80" max="80" width="3.7265625" bestFit="1" customWidth="1"/>
    <col min="81" max="81" width="7" bestFit="1" customWidth="1"/>
    <col min="82" max="84" width="3" bestFit="1" customWidth="1"/>
    <col min="85" max="86" width="3.26953125" bestFit="1" customWidth="1"/>
    <col min="87" max="87" width="3.7265625" bestFit="1" customWidth="1"/>
    <col min="88" max="88" width="7" bestFit="1" customWidth="1"/>
    <col min="89" max="91" width="3" bestFit="1" customWidth="1"/>
    <col min="92" max="93" width="3.26953125" bestFit="1" customWidth="1"/>
    <col min="94" max="94" width="3.7265625" bestFit="1" customWidth="1"/>
    <col min="95" max="95" width="7" bestFit="1" customWidth="1"/>
    <col min="96" max="98" width="3" bestFit="1" customWidth="1"/>
    <col min="99" max="100" width="3.26953125" bestFit="1" customWidth="1"/>
    <col min="101" max="102" width="3.7265625" bestFit="1" customWidth="1"/>
    <col min="103" max="103" width="7" bestFit="1" customWidth="1"/>
    <col min="104" max="106" width="3" bestFit="1" customWidth="1"/>
    <col min="107" max="108" width="3.26953125" bestFit="1" customWidth="1"/>
    <col min="109" max="110" width="3.7265625" bestFit="1" customWidth="1"/>
    <col min="111" max="111" width="7" bestFit="1" customWidth="1"/>
    <col min="112" max="114" width="3" bestFit="1" customWidth="1"/>
    <col min="115" max="116" width="3.26953125" bestFit="1" customWidth="1"/>
    <col min="117" max="118" width="3.7265625" bestFit="1" customWidth="1"/>
    <col min="119" max="119" width="7" bestFit="1" customWidth="1"/>
    <col min="120" max="122" width="3" bestFit="1" customWidth="1"/>
    <col min="123" max="124" width="3.26953125" bestFit="1" customWidth="1"/>
    <col min="125" max="126" width="3.7265625" bestFit="1" customWidth="1"/>
    <col min="127" max="127" width="7" bestFit="1" customWidth="1"/>
    <col min="128" max="130" width="3" bestFit="1" customWidth="1"/>
    <col min="131" max="133" width="3.26953125" bestFit="1" customWidth="1"/>
    <col min="134" max="136" width="3.7265625" bestFit="1" customWidth="1"/>
    <col min="137" max="137" width="7" bestFit="1" customWidth="1"/>
    <col min="138" max="140" width="3" bestFit="1" customWidth="1"/>
    <col min="141" max="143" width="3.26953125" bestFit="1" customWidth="1"/>
    <col min="144" max="146" width="3.7265625" bestFit="1" customWidth="1"/>
    <col min="147" max="147" width="7" bestFit="1" customWidth="1"/>
    <col min="148" max="150" width="3" bestFit="1" customWidth="1"/>
    <col min="151" max="153" width="3.26953125" bestFit="1" customWidth="1"/>
    <col min="154" max="156" width="3.7265625" bestFit="1" customWidth="1"/>
    <col min="157" max="157" width="7" bestFit="1" customWidth="1"/>
    <col min="158" max="160" width="3" bestFit="1" customWidth="1"/>
    <col min="161" max="163" width="3.26953125" bestFit="1" customWidth="1"/>
    <col min="164" max="165" width="3.7265625" bestFit="1" customWidth="1"/>
    <col min="166" max="166" width="7" bestFit="1" customWidth="1"/>
    <col min="167" max="169" width="3" bestFit="1" customWidth="1"/>
    <col min="170" max="172" width="3.26953125" bestFit="1" customWidth="1"/>
    <col min="173" max="174" width="3.7265625" bestFit="1" customWidth="1"/>
    <col min="175" max="175" width="7" bestFit="1" customWidth="1"/>
    <col min="176" max="178" width="3" bestFit="1" customWidth="1"/>
    <col min="179" max="181" width="3.26953125" bestFit="1" customWidth="1"/>
    <col min="182" max="183" width="3.7265625" bestFit="1" customWidth="1"/>
    <col min="184" max="184" width="7" bestFit="1" customWidth="1"/>
    <col min="185" max="187" width="3" bestFit="1" customWidth="1"/>
    <col min="188" max="190" width="3.26953125" bestFit="1" customWidth="1"/>
    <col min="191" max="192" width="3.7265625" bestFit="1" customWidth="1"/>
    <col min="193" max="193" width="7" bestFit="1" customWidth="1"/>
    <col min="194" max="196" width="3" bestFit="1" customWidth="1"/>
    <col min="197" max="198" width="3.26953125" bestFit="1" customWidth="1"/>
    <col min="199" max="199" width="3.7265625" bestFit="1" customWidth="1"/>
    <col min="200" max="200" width="7" bestFit="1" customWidth="1"/>
    <col min="201" max="203" width="3" bestFit="1" customWidth="1"/>
    <col min="204" max="205" width="3.26953125" bestFit="1" customWidth="1"/>
    <col min="206" max="206" width="3.7265625" bestFit="1" customWidth="1"/>
    <col min="207" max="207" width="7" bestFit="1" customWidth="1"/>
    <col min="208" max="210" width="3" bestFit="1" customWidth="1"/>
    <col min="211" max="212" width="3.26953125" bestFit="1" customWidth="1"/>
    <col min="213" max="213" width="3.7265625" bestFit="1" customWidth="1"/>
    <col min="214" max="214" width="10.7265625" bestFit="1" customWidth="1"/>
  </cols>
  <sheetData>
    <row r="3" spans="2:214" x14ac:dyDescent="0.35">
      <c r="B3" s="1" t="s">
        <v>405</v>
      </c>
      <c r="C3" s="1" t="s">
        <v>395</v>
      </c>
    </row>
    <row r="4" spans="2:214" x14ac:dyDescent="0.35">
      <c r="C4">
        <v>2027</v>
      </c>
    </row>
    <row r="5" spans="2:214" x14ac:dyDescent="0.35">
      <c r="B5" s="1" t="s">
        <v>0</v>
      </c>
      <c r="C5" t="s">
        <v>831</v>
      </c>
      <c r="D5" t="s">
        <v>832</v>
      </c>
      <c r="E5" t="s">
        <v>833</v>
      </c>
      <c r="F5" t="s">
        <v>834</v>
      </c>
      <c r="G5" t="s">
        <v>947</v>
      </c>
      <c r="H5" t="s">
        <v>835</v>
      </c>
      <c r="I5" t="s">
        <v>836</v>
      </c>
      <c r="J5" t="s">
        <v>948</v>
      </c>
      <c r="K5" t="s">
        <v>949</v>
      </c>
      <c r="L5" t="s">
        <v>837</v>
      </c>
      <c r="M5" t="s">
        <v>950</v>
      </c>
      <c r="N5" t="s">
        <v>951</v>
      </c>
      <c r="P5" s="1" t="s">
        <v>838</v>
      </c>
      <c r="Q5" s="1" t="s">
        <v>839</v>
      </c>
      <c r="R5" t="s">
        <v>840</v>
      </c>
      <c r="S5" t="s">
        <v>895</v>
      </c>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row>
    <row r="6" spans="2:214" x14ac:dyDescent="0.35">
      <c r="B6" s="2" t="s">
        <v>1</v>
      </c>
      <c r="C6">
        <v>7</v>
      </c>
      <c r="P6">
        <f>SUM(C6:G6)</f>
        <v>7</v>
      </c>
      <c r="Q6">
        <f>SUM(L6:N6)</f>
        <v>0</v>
      </c>
      <c r="R6">
        <f>SUM(H6:K6)</f>
        <v>0</v>
      </c>
      <c r="S6">
        <f>SUM(P6:R6)</f>
        <v>7</v>
      </c>
    </row>
    <row r="7" spans="2:214" x14ac:dyDescent="0.35">
      <c r="B7" s="2" t="s">
        <v>2</v>
      </c>
      <c r="C7">
        <v>604</v>
      </c>
      <c r="L7">
        <v>177</v>
      </c>
      <c r="P7">
        <f t="shared" ref="P7:P70" si="0">SUM(C7:G7)</f>
        <v>604</v>
      </c>
      <c r="Q7">
        <f t="shared" ref="Q7:Q70" si="1">SUM(L7:N7)</f>
        <v>177</v>
      </c>
      <c r="R7">
        <f t="shared" ref="R7:R70" si="2">SUM(H7:K7)</f>
        <v>0</v>
      </c>
      <c r="S7">
        <f t="shared" ref="S7:S70" si="3">SUM(P7:R7)</f>
        <v>781</v>
      </c>
    </row>
    <row r="8" spans="2:214" x14ac:dyDescent="0.35">
      <c r="B8" s="2" t="s">
        <v>3</v>
      </c>
      <c r="H8">
        <v>348</v>
      </c>
      <c r="P8">
        <f t="shared" si="0"/>
        <v>0</v>
      </c>
      <c r="Q8">
        <f t="shared" si="1"/>
        <v>0</v>
      </c>
      <c r="R8">
        <f t="shared" si="2"/>
        <v>348</v>
      </c>
      <c r="S8">
        <f t="shared" si="3"/>
        <v>348</v>
      </c>
    </row>
    <row r="9" spans="2:214" x14ac:dyDescent="0.35">
      <c r="B9" s="2" t="s">
        <v>4</v>
      </c>
      <c r="C9">
        <v>6</v>
      </c>
      <c r="P9">
        <f t="shared" si="0"/>
        <v>6</v>
      </c>
      <c r="Q9">
        <f t="shared" si="1"/>
        <v>0</v>
      </c>
      <c r="R9">
        <f t="shared" si="2"/>
        <v>0</v>
      </c>
      <c r="S9">
        <f t="shared" si="3"/>
        <v>6</v>
      </c>
    </row>
    <row r="10" spans="2:214" x14ac:dyDescent="0.35">
      <c r="B10" s="2" t="s">
        <v>5</v>
      </c>
      <c r="C10">
        <v>25</v>
      </c>
      <c r="H10">
        <v>17</v>
      </c>
      <c r="L10">
        <v>7</v>
      </c>
      <c r="P10">
        <f t="shared" si="0"/>
        <v>25</v>
      </c>
      <c r="Q10">
        <f t="shared" si="1"/>
        <v>7</v>
      </c>
      <c r="R10">
        <f t="shared" si="2"/>
        <v>17</v>
      </c>
      <c r="S10">
        <f t="shared" si="3"/>
        <v>49</v>
      </c>
    </row>
    <row r="11" spans="2:214" x14ac:dyDescent="0.35">
      <c r="B11" s="2" t="s">
        <v>6</v>
      </c>
      <c r="C11">
        <v>10</v>
      </c>
      <c r="P11">
        <f t="shared" si="0"/>
        <v>10</v>
      </c>
      <c r="Q11">
        <f t="shared" si="1"/>
        <v>0</v>
      </c>
      <c r="R11">
        <f t="shared" si="2"/>
        <v>0</v>
      </c>
      <c r="S11">
        <f t="shared" si="3"/>
        <v>10</v>
      </c>
    </row>
    <row r="12" spans="2:214" x14ac:dyDescent="0.35">
      <c r="B12" s="2" t="s">
        <v>7</v>
      </c>
      <c r="C12">
        <v>7</v>
      </c>
      <c r="P12">
        <f t="shared" si="0"/>
        <v>7</v>
      </c>
      <c r="Q12">
        <f t="shared" si="1"/>
        <v>0</v>
      </c>
      <c r="R12">
        <f t="shared" si="2"/>
        <v>0</v>
      </c>
      <c r="S12">
        <f t="shared" si="3"/>
        <v>7</v>
      </c>
    </row>
    <row r="13" spans="2:214" x14ac:dyDescent="0.35">
      <c r="B13" s="2" t="s">
        <v>8</v>
      </c>
      <c r="C13">
        <v>4</v>
      </c>
      <c r="P13">
        <f t="shared" si="0"/>
        <v>4</v>
      </c>
      <c r="Q13">
        <f t="shared" si="1"/>
        <v>0</v>
      </c>
      <c r="R13">
        <f t="shared" si="2"/>
        <v>0</v>
      </c>
      <c r="S13">
        <f t="shared" si="3"/>
        <v>4</v>
      </c>
    </row>
    <row r="14" spans="2:214" x14ac:dyDescent="0.35">
      <c r="B14" s="2" t="s">
        <v>9</v>
      </c>
      <c r="C14">
        <v>22</v>
      </c>
      <c r="P14">
        <f t="shared" si="0"/>
        <v>22</v>
      </c>
      <c r="Q14">
        <f t="shared" si="1"/>
        <v>0</v>
      </c>
      <c r="R14">
        <f t="shared" si="2"/>
        <v>0</v>
      </c>
      <c r="S14">
        <f t="shared" si="3"/>
        <v>22</v>
      </c>
    </row>
    <row r="15" spans="2:214" x14ac:dyDescent="0.35">
      <c r="B15" s="2" t="s">
        <v>10</v>
      </c>
      <c r="C15">
        <v>4</v>
      </c>
      <c r="P15">
        <f t="shared" si="0"/>
        <v>4</v>
      </c>
      <c r="Q15">
        <f t="shared" si="1"/>
        <v>0</v>
      </c>
      <c r="R15">
        <f t="shared" si="2"/>
        <v>0</v>
      </c>
      <c r="S15">
        <f t="shared" si="3"/>
        <v>4</v>
      </c>
    </row>
    <row r="16" spans="2:214" x14ac:dyDescent="0.35">
      <c r="B16" s="2" t="s">
        <v>11</v>
      </c>
      <c r="C16">
        <v>49</v>
      </c>
      <c r="L16">
        <v>25</v>
      </c>
      <c r="P16">
        <f t="shared" si="0"/>
        <v>49</v>
      </c>
      <c r="Q16">
        <f t="shared" si="1"/>
        <v>25</v>
      </c>
      <c r="R16">
        <f t="shared" si="2"/>
        <v>0</v>
      </c>
      <c r="S16">
        <f t="shared" si="3"/>
        <v>74</v>
      </c>
    </row>
    <row r="17" spans="2:19" x14ac:dyDescent="0.35">
      <c r="B17" s="2" t="s">
        <v>12</v>
      </c>
      <c r="C17">
        <v>1003</v>
      </c>
      <c r="E17">
        <v>13</v>
      </c>
      <c r="L17">
        <v>246</v>
      </c>
      <c r="M17">
        <v>0</v>
      </c>
      <c r="P17">
        <f t="shared" si="0"/>
        <v>1016</v>
      </c>
      <c r="Q17">
        <f t="shared" si="1"/>
        <v>246</v>
      </c>
      <c r="R17">
        <f t="shared" si="2"/>
        <v>0</v>
      </c>
      <c r="S17">
        <f t="shared" si="3"/>
        <v>1262</v>
      </c>
    </row>
    <row r="18" spans="2:19" x14ac:dyDescent="0.35">
      <c r="B18" s="2" t="s">
        <v>13</v>
      </c>
      <c r="C18">
        <v>174</v>
      </c>
      <c r="L18">
        <v>66</v>
      </c>
      <c r="P18">
        <f t="shared" si="0"/>
        <v>174</v>
      </c>
      <c r="Q18">
        <f t="shared" si="1"/>
        <v>66</v>
      </c>
      <c r="R18">
        <f t="shared" si="2"/>
        <v>0</v>
      </c>
      <c r="S18">
        <f t="shared" si="3"/>
        <v>240</v>
      </c>
    </row>
    <row r="19" spans="2:19" x14ac:dyDescent="0.35">
      <c r="B19" s="2" t="s">
        <v>14</v>
      </c>
      <c r="C19">
        <v>58</v>
      </c>
      <c r="L19">
        <v>21</v>
      </c>
      <c r="P19">
        <f t="shared" si="0"/>
        <v>58</v>
      </c>
      <c r="Q19">
        <f t="shared" si="1"/>
        <v>21</v>
      </c>
      <c r="R19">
        <f t="shared" si="2"/>
        <v>0</v>
      </c>
      <c r="S19">
        <f t="shared" si="3"/>
        <v>79</v>
      </c>
    </row>
    <row r="20" spans="2:19" x14ac:dyDescent="0.35">
      <c r="B20" s="2" t="s">
        <v>15</v>
      </c>
      <c r="C20">
        <v>149</v>
      </c>
      <c r="D20">
        <v>10</v>
      </c>
      <c r="L20">
        <v>60</v>
      </c>
      <c r="P20">
        <f t="shared" si="0"/>
        <v>159</v>
      </c>
      <c r="Q20">
        <f t="shared" si="1"/>
        <v>60</v>
      </c>
      <c r="R20">
        <f t="shared" si="2"/>
        <v>0</v>
      </c>
      <c r="S20">
        <f t="shared" si="3"/>
        <v>219</v>
      </c>
    </row>
    <row r="21" spans="2:19" x14ac:dyDescent="0.35">
      <c r="B21" s="2" t="s">
        <v>16</v>
      </c>
      <c r="H21">
        <v>120</v>
      </c>
      <c r="P21">
        <f t="shared" si="0"/>
        <v>0</v>
      </c>
      <c r="Q21">
        <f t="shared" si="1"/>
        <v>0</v>
      </c>
      <c r="R21">
        <f t="shared" si="2"/>
        <v>120</v>
      </c>
      <c r="S21">
        <f t="shared" si="3"/>
        <v>120</v>
      </c>
    </row>
    <row r="22" spans="2:19" x14ac:dyDescent="0.35">
      <c r="B22" s="2" t="s">
        <v>17</v>
      </c>
      <c r="C22">
        <v>356</v>
      </c>
      <c r="L22">
        <v>101</v>
      </c>
      <c r="P22">
        <f t="shared" si="0"/>
        <v>356</v>
      </c>
      <c r="Q22">
        <f t="shared" si="1"/>
        <v>101</v>
      </c>
      <c r="R22">
        <f t="shared" si="2"/>
        <v>0</v>
      </c>
      <c r="S22">
        <f t="shared" si="3"/>
        <v>457</v>
      </c>
    </row>
    <row r="23" spans="2:19" x14ac:dyDescent="0.35">
      <c r="B23" s="2" t="s">
        <v>18</v>
      </c>
      <c r="H23">
        <v>184</v>
      </c>
      <c r="P23">
        <f t="shared" si="0"/>
        <v>0</v>
      </c>
      <c r="Q23">
        <f t="shared" si="1"/>
        <v>0</v>
      </c>
      <c r="R23">
        <f t="shared" si="2"/>
        <v>184</v>
      </c>
      <c r="S23">
        <f t="shared" si="3"/>
        <v>184</v>
      </c>
    </row>
    <row r="24" spans="2:19" x14ac:dyDescent="0.35">
      <c r="B24" s="2" t="s">
        <v>19</v>
      </c>
      <c r="C24">
        <v>10</v>
      </c>
      <c r="P24">
        <f t="shared" si="0"/>
        <v>10</v>
      </c>
      <c r="Q24">
        <f t="shared" si="1"/>
        <v>0</v>
      </c>
      <c r="R24">
        <f t="shared" si="2"/>
        <v>0</v>
      </c>
      <c r="S24">
        <f t="shared" si="3"/>
        <v>10</v>
      </c>
    </row>
    <row r="25" spans="2:19" x14ac:dyDescent="0.35">
      <c r="B25" s="2" t="s">
        <v>20</v>
      </c>
      <c r="C25">
        <v>24</v>
      </c>
      <c r="P25">
        <f t="shared" si="0"/>
        <v>24</v>
      </c>
      <c r="Q25">
        <f t="shared" si="1"/>
        <v>0</v>
      </c>
      <c r="R25">
        <f t="shared" si="2"/>
        <v>0</v>
      </c>
      <c r="S25">
        <f t="shared" si="3"/>
        <v>24</v>
      </c>
    </row>
    <row r="26" spans="2:19" x14ac:dyDescent="0.35">
      <c r="B26" s="2" t="s">
        <v>21</v>
      </c>
      <c r="C26">
        <v>28</v>
      </c>
      <c r="L26">
        <v>9</v>
      </c>
      <c r="P26">
        <f t="shared" si="0"/>
        <v>28</v>
      </c>
      <c r="Q26">
        <f t="shared" si="1"/>
        <v>9</v>
      </c>
      <c r="R26">
        <f t="shared" si="2"/>
        <v>0</v>
      </c>
      <c r="S26">
        <f t="shared" si="3"/>
        <v>37</v>
      </c>
    </row>
    <row r="27" spans="2:19" x14ac:dyDescent="0.35">
      <c r="B27" s="2" t="s">
        <v>22</v>
      </c>
      <c r="H27">
        <v>22</v>
      </c>
      <c r="P27">
        <f t="shared" si="0"/>
        <v>0</v>
      </c>
      <c r="Q27">
        <f t="shared" si="1"/>
        <v>0</v>
      </c>
      <c r="R27">
        <f t="shared" si="2"/>
        <v>22</v>
      </c>
      <c r="S27">
        <f t="shared" si="3"/>
        <v>22</v>
      </c>
    </row>
    <row r="28" spans="2:19" x14ac:dyDescent="0.35">
      <c r="B28" s="2" t="s">
        <v>23</v>
      </c>
      <c r="C28">
        <v>11</v>
      </c>
      <c r="P28">
        <f t="shared" si="0"/>
        <v>11</v>
      </c>
      <c r="Q28">
        <f t="shared" si="1"/>
        <v>0</v>
      </c>
      <c r="R28">
        <f t="shared" si="2"/>
        <v>0</v>
      </c>
      <c r="S28">
        <f t="shared" si="3"/>
        <v>11</v>
      </c>
    </row>
    <row r="29" spans="2:19" x14ac:dyDescent="0.35">
      <c r="B29" s="2" t="s">
        <v>24</v>
      </c>
      <c r="C29">
        <v>433</v>
      </c>
      <c r="H29">
        <v>210</v>
      </c>
      <c r="L29">
        <v>114</v>
      </c>
      <c r="P29">
        <f t="shared" si="0"/>
        <v>433</v>
      </c>
      <c r="Q29">
        <f t="shared" si="1"/>
        <v>114</v>
      </c>
      <c r="R29">
        <f t="shared" si="2"/>
        <v>210</v>
      </c>
      <c r="S29">
        <f t="shared" si="3"/>
        <v>757</v>
      </c>
    </row>
    <row r="30" spans="2:19" x14ac:dyDescent="0.35">
      <c r="B30" s="2" t="s">
        <v>25</v>
      </c>
      <c r="C30">
        <v>251</v>
      </c>
      <c r="L30">
        <v>75</v>
      </c>
      <c r="P30">
        <f t="shared" si="0"/>
        <v>251</v>
      </c>
      <c r="Q30">
        <f t="shared" si="1"/>
        <v>75</v>
      </c>
      <c r="R30">
        <f t="shared" si="2"/>
        <v>0</v>
      </c>
      <c r="S30">
        <f t="shared" si="3"/>
        <v>326</v>
      </c>
    </row>
    <row r="31" spans="2:19" x14ac:dyDescent="0.35">
      <c r="B31" s="2" t="s">
        <v>26</v>
      </c>
      <c r="H31">
        <v>183</v>
      </c>
      <c r="P31">
        <f t="shared" si="0"/>
        <v>0</v>
      </c>
      <c r="Q31">
        <f t="shared" si="1"/>
        <v>0</v>
      </c>
      <c r="R31">
        <f t="shared" si="2"/>
        <v>183</v>
      </c>
      <c r="S31">
        <f t="shared" si="3"/>
        <v>183</v>
      </c>
    </row>
    <row r="32" spans="2:19" x14ac:dyDescent="0.35">
      <c r="B32" s="2" t="s">
        <v>27</v>
      </c>
      <c r="C32">
        <v>117</v>
      </c>
      <c r="H32">
        <v>56</v>
      </c>
      <c r="L32">
        <v>34</v>
      </c>
      <c r="P32">
        <f t="shared" si="0"/>
        <v>117</v>
      </c>
      <c r="Q32">
        <f t="shared" si="1"/>
        <v>34</v>
      </c>
      <c r="R32">
        <f t="shared" si="2"/>
        <v>56</v>
      </c>
      <c r="S32">
        <f t="shared" si="3"/>
        <v>207</v>
      </c>
    </row>
    <row r="33" spans="2:19" x14ac:dyDescent="0.35">
      <c r="B33" s="2" t="s">
        <v>28</v>
      </c>
      <c r="C33">
        <v>211</v>
      </c>
      <c r="L33">
        <v>67</v>
      </c>
      <c r="P33">
        <f t="shared" si="0"/>
        <v>211</v>
      </c>
      <c r="Q33">
        <f t="shared" si="1"/>
        <v>67</v>
      </c>
      <c r="R33">
        <f t="shared" si="2"/>
        <v>0</v>
      </c>
      <c r="S33">
        <f t="shared" si="3"/>
        <v>278</v>
      </c>
    </row>
    <row r="34" spans="2:19" x14ac:dyDescent="0.35">
      <c r="B34" s="2" t="s">
        <v>29</v>
      </c>
      <c r="H34">
        <v>134</v>
      </c>
      <c r="P34">
        <f t="shared" si="0"/>
        <v>0</v>
      </c>
      <c r="Q34">
        <f t="shared" si="1"/>
        <v>0</v>
      </c>
      <c r="R34">
        <f t="shared" si="2"/>
        <v>134</v>
      </c>
      <c r="S34">
        <f t="shared" si="3"/>
        <v>134</v>
      </c>
    </row>
    <row r="35" spans="2:19" x14ac:dyDescent="0.35">
      <c r="B35" s="2" t="s">
        <v>30</v>
      </c>
      <c r="C35">
        <v>38</v>
      </c>
      <c r="H35">
        <v>37</v>
      </c>
      <c r="L35">
        <v>17</v>
      </c>
      <c r="P35">
        <f t="shared" si="0"/>
        <v>38</v>
      </c>
      <c r="Q35">
        <f t="shared" si="1"/>
        <v>17</v>
      </c>
      <c r="R35">
        <f t="shared" si="2"/>
        <v>37</v>
      </c>
      <c r="S35">
        <f t="shared" si="3"/>
        <v>92</v>
      </c>
    </row>
    <row r="36" spans="2:19" x14ac:dyDescent="0.35">
      <c r="B36" s="2" t="s">
        <v>31</v>
      </c>
      <c r="C36">
        <v>40</v>
      </c>
      <c r="H36">
        <v>23</v>
      </c>
      <c r="L36">
        <v>12</v>
      </c>
      <c r="P36">
        <f t="shared" si="0"/>
        <v>40</v>
      </c>
      <c r="Q36">
        <f t="shared" si="1"/>
        <v>12</v>
      </c>
      <c r="R36">
        <f t="shared" si="2"/>
        <v>23</v>
      </c>
      <c r="S36">
        <f t="shared" si="3"/>
        <v>75</v>
      </c>
    </row>
    <row r="37" spans="2:19" x14ac:dyDescent="0.35">
      <c r="B37" s="2" t="s">
        <v>32</v>
      </c>
      <c r="C37">
        <v>31</v>
      </c>
      <c r="H37">
        <v>20</v>
      </c>
      <c r="L37">
        <v>10</v>
      </c>
      <c r="P37">
        <f t="shared" si="0"/>
        <v>31</v>
      </c>
      <c r="Q37">
        <f t="shared" si="1"/>
        <v>10</v>
      </c>
      <c r="R37">
        <f t="shared" si="2"/>
        <v>20</v>
      </c>
      <c r="S37">
        <f t="shared" si="3"/>
        <v>61</v>
      </c>
    </row>
    <row r="38" spans="2:19" x14ac:dyDescent="0.35">
      <c r="B38" s="2" t="s">
        <v>33</v>
      </c>
      <c r="C38">
        <v>5</v>
      </c>
      <c r="D38">
        <v>6</v>
      </c>
      <c r="P38">
        <f t="shared" si="0"/>
        <v>11</v>
      </c>
      <c r="Q38">
        <f t="shared" si="1"/>
        <v>0</v>
      </c>
      <c r="R38">
        <f t="shared" si="2"/>
        <v>0</v>
      </c>
      <c r="S38">
        <f t="shared" si="3"/>
        <v>11</v>
      </c>
    </row>
    <row r="39" spans="2:19" x14ac:dyDescent="0.35">
      <c r="B39" s="2" t="s">
        <v>34</v>
      </c>
      <c r="C39">
        <v>81</v>
      </c>
      <c r="L39">
        <v>26</v>
      </c>
      <c r="P39">
        <f t="shared" si="0"/>
        <v>81</v>
      </c>
      <c r="Q39">
        <f t="shared" si="1"/>
        <v>26</v>
      </c>
      <c r="R39">
        <f t="shared" si="2"/>
        <v>0</v>
      </c>
      <c r="S39">
        <f t="shared" si="3"/>
        <v>107</v>
      </c>
    </row>
    <row r="40" spans="2:19" x14ac:dyDescent="0.35">
      <c r="B40" s="2" t="s">
        <v>35</v>
      </c>
      <c r="C40">
        <v>9</v>
      </c>
      <c r="P40">
        <f t="shared" si="0"/>
        <v>9</v>
      </c>
      <c r="Q40">
        <f t="shared" si="1"/>
        <v>0</v>
      </c>
      <c r="R40">
        <f t="shared" si="2"/>
        <v>0</v>
      </c>
      <c r="S40">
        <f t="shared" si="3"/>
        <v>9</v>
      </c>
    </row>
    <row r="41" spans="2:19" x14ac:dyDescent="0.35">
      <c r="B41" s="2" t="s">
        <v>36</v>
      </c>
      <c r="H41">
        <v>38</v>
      </c>
      <c r="P41">
        <f t="shared" si="0"/>
        <v>0</v>
      </c>
      <c r="Q41">
        <f t="shared" si="1"/>
        <v>0</v>
      </c>
      <c r="R41">
        <f t="shared" si="2"/>
        <v>38</v>
      </c>
      <c r="S41">
        <f t="shared" si="3"/>
        <v>38</v>
      </c>
    </row>
    <row r="42" spans="2:19" x14ac:dyDescent="0.35">
      <c r="B42" s="2" t="s">
        <v>37</v>
      </c>
      <c r="C42">
        <v>5321</v>
      </c>
      <c r="D42">
        <v>325</v>
      </c>
      <c r="L42">
        <v>1550</v>
      </c>
      <c r="P42">
        <f t="shared" si="0"/>
        <v>5646</v>
      </c>
      <c r="Q42">
        <f t="shared" si="1"/>
        <v>1550</v>
      </c>
      <c r="R42">
        <f t="shared" si="2"/>
        <v>0</v>
      </c>
      <c r="S42">
        <f t="shared" si="3"/>
        <v>7196</v>
      </c>
    </row>
    <row r="43" spans="2:19" x14ac:dyDescent="0.35">
      <c r="B43" s="2" t="s">
        <v>38</v>
      </c>
      <c r="H43">
        <v>3010</v>
      </c>
      <c r="P43">
        <f t="shared" si="0"/>
        <v>0</v>
      </c>
      <c r="Q43">
        <f t="shared" si="1"/>
        <v>0</v>
      </c>
      <c r="R43">
        <f t="shared" si="2"/>
        <v>3010</v>
      </c>
      <c r="S43">
        <f t="shared" si="3"/>
        <v>3010</v>
      </c>
    </row>
    <row r="44" spans="2:19" x14ac:dyDescent="0.35">
      <c r="B44" s="2" t="s">
        <v>39</v>
      </c>
      <c r="C44">
        <v>181</v>
      </c>
      <c r="L44">
        <v>58</v>
      </c>
      <c r="P44">
        <f t="shared" si="0"/>
        <v>181</v>
      </c>
      <c r="Q44">
        <f t="shared" si="1"/>
        <v>58</v>
      </c>
      <c r="R44">
        <f t="shared" si="2"/>
        <v>0</v>
      </c>
      <c r="S44">
        <f t="shared" si="3"/>
        <v>239</v>
      </c>
    </row>
    <row r="45" spans="2:19" x14ac:dyDescent="0.35">
      <c r="B45" s="2" t="s">
        <v>40</v>
      </c>
      <c r="H45">
        <v>110</v>
      </c>
      <c r="P45">
        <f t="shared" si="0"/>
        <v>0</v>
      </c>
      <c r="Q45">
        <f t="shared" si="1"/>
        <v>0</v>
      </c>
      <c r="R45">
        <f t="shared" si="2"/>
        <v>110</v>
      </c>
      <c r="S45">
        <f t="shared" si="3"/>
        <v>110</v>
      </c>
    </row>
    <row r="46" spans="2:19" x14ac:dyDescent="0.35">
      <c r="B46" s="2" t="s">
        <v>41</v>
      </c>
      <c r="C46">
        <v>206</v>
      </c>
      <c r="L46">
        <v>46</v>
      </c>
      <c r="P46">
        <f t="shared" si="0"/>
        <v>206</v>
      </c>
      <c r="Q46">
        <f t="shared" si="1"/>
        <v>46</v>
      </c>
      <c r="R46">
        <f t="shared" si="2"/>
        <v>0</v>
      </c>
      <c r="S46">
        <f t="shared" si="3"/>
        <v>252</v>
      </c>
    </row>
    <row r="47" spans="2:19" x14ac:dyDescent="0.35">
      <c r="B47" s="2" t="s">
        <v>42</v>
      </c>
      <c r="H47">
        <v>78</v>
      </c>
      <c r="P47">
        <f t="shared" si="0"/>
        <v>0</v>
      </c>
      <c r="Q47">
        <f t="shared" si="1"/>
        <v>0</v>
      </c>
      <c r="R47">
        <f t="shared" si="2"/>
        <v>78</v>
      </c>
      <c r="S47">
        <f t="shared" si="3"/>
        <v>78</v>
      </c>
    </row>
    <row r="48" spans="2:19" x14ac:dyDescent="0.35">
      <c r="B48" s="2" t="s">
        <v>43</v>
      </c>
      <c r="C48">
        <v>200</v>
      </c>
      <c r="L48">
        <v>54</v>
      </c>
      <c r="P48">
        <f t="shared" si="0"/>
        <v>200</v>
      </c>
      <c r="Q48">
        <f t="shared" si="1"/>
        <v>54</v>
      </c>
      <c r="R48">
        <f t="shared" si="2"/>
        <v>0</v>
      </c>
      <c r="S48">
        <f t="shared" si="3"/>
        <v>254</v>
      </c>
    </row>
    <row r="49" spans="2:19" x14ac:dyDescent="0.35">
      <c r="B49" s="2" t="s">
        <v>44</v>
      </c>
      <c r="H49">
        <v>103</v>
      </c>
      <c r="P49">
        <f t="shared" si="0"/>
        <v>0</v>
      </c>
      <c r="Q49">
        <f t="shared" si="1"/>
        <v>0</v>
      </c>
      <c r="R49">
        <f t="shared" si="2"/>
        <v>103</v>
      </c>
      <c r="S49">
        <f t="shared" si="3"/>
        <v>103</v>
      </c>
    </row>
    <row r="50" spans="2:19" x14ac:dyDescent="0.35">
      <c r="B50" s="2" t="s">
        <v>45</v>
      </c>
      <c r="H50">
        <v>95</v>
      </c>
      <c r="P50">
        <f t="shared" si="0"/>
        <v>0</v>
      </c>
      <c r="Q50">
        <f t="shared" si="1"/>
        <v>0</v>
      </c>
      <c r="R50">
        <f t="shared" si="2"/>
        <v>95</v>
      </c>
      <c r="S50">
        <f t="shared" si="3"/>
        <v>95</v>
      </c>
    </row>
    <row r="51" spans="2:19" x14ac:dyDescent="0.35">
      <c r="B51" s="2" t="s">
        <v>46</v>
      </c>
      <c r="C51">
        <v>116</v>
      </c>
      <c r="L51">
        <v>22</v>
      </c>
      <c r="P51">
        <f t="shared" si="0"/>
        <v>116</v>
      </c>
      <c r="Q51">
        <f t="shared" si="1"/>
        <v>22</v>
      </c>
      <c r="R51">
        <f t="shared" si="2"/>
        <v>0</v>
      </c>
      <c r="S51">
        <f t="shared" si="3"/>
        <v>138</v>
      </c>
    </row>
    <row r="52" spans="2:19" x14ac:dyDescent="0.35">
      <c r="B52" s="2" t="s">
        <v>47</v>
      </c>
      <c r="C52">
        <v>126</v>
      </c>
      <c r="L52">
        <v>10</v>
      </c>
      <c r="P52">
        <f t="shared" si="0"/>
        <v>126</v>
      </c>
      <c r="Q52">
        <f t="shared" si="1"/>
        <v>10</v>
      </c>
      <c r="R52">
        <f t="shared" si="2"/>
        <v>0</v>
      </c>
      <c r="S52">
        <f t="shared" si="3"/>
        <v>136</v>
      </c>
    </row>
    <row r="53" spans="2:19" x14ac:dyDescent="0.35">
      <c r="B53" s="2" t="s">
        <v>48</v>
      </c>
      <c r="C53">
        <v>163</v>
      </c>
      <c r="L53">
        <v>48</v>
      </c>
      <c r="P53">
        <f t="shared" si="0"/>
        <v>163</v>
      </c>
      <c r="Q53">
        <f t="shared" si="1"/>
        <v>48</v>
      </c>
      <c r="R53">
        <f t="shared" si="2"/>
        <v>0</v>
      </c>
      <c r="S53">
        <f t="shared" si="3"/>
        <v>211</v>
      </c>
    </row>
    <row r="54" spans="2:19" x14ac:dyDescent="0.35">
      <c r="B54" s="2" t="s">
        <v>49</v>
      </c>
      <c r="H54">
        <v>115</v>
      </c>
      <c r="P54">
        <f t="shared" si="0"/>
        <v>0</v>
      </c>
      <c r="Q54">
        <f t="shared" si="1"/>
        <v>0</v>
      </c>
      <c r="R54">
        <f t="shared" si="2"/>
        <v>115</v>
      </c>
      <c r="S54">
        <f t="shared" si="3"/>
        <v>115</v>
      </c>
    </row>
    <row r="55" spans="2:19" x14ac:dyDescent="0.35">
      <c r="B55" s="2" t="s">
        <v>50</v>
      </c>
      <c r="C55">
        <v>119</v>
      </c>
      <c r="H55">
        <v>61</v>
      </c>
      <c r="L55">
        <v>37</v>
      </c>
      <c r="P55">
        <f t="shared" si="0"/>
        <v>119</v>
      </c>
      <c r="Q55">
        <f t="shared" si="1"/>
        <v>37</v>
      </c>
      <c r="R55">
        <f t="shared" si="2"/>
        <v>61</v>
      </c>
      <c r="S55">
        <f t="shared" si="3"/>
        <v>217</v>
      </c>
    </row>
    <row r="56" spans="2:19" x14ac:dyDescent="0.35">
      <c r="B56" s="2" t="s">
        <v>51</v>
      </c>
      <c r="C56">
        <v>68</v>
      </c>
      <c r="H56">
        <v>28</v>
      </c>
      <c r="L56">
        <v>13</v>
      </c>
      <c r="P56">
        <f t="shared" si="0"/>
        <v>68</v>
      </c>
      <c r="Q56">
        <f t="shared" si="1"/>
        <v>13</v>
      </c>
      <c r="R56">
        <f t="shared" si="2"/>
        <v>28</v>
      </c>
      <c r="S56">
        <f t="shared" si="3"/>
        <v>109</v>
      </c>
    </row>
    <row r="57" spans="2:19" x14ac:dyDescent="0.35">
      <c r="B57" s="2" t="s">
        <v>52</v>
      </c>
      <c r="C57">
        <v>43</v>
      </c>
      <c r="H57">
        <v>20</v>
      </c>
      <c r="L57">
        <v>11</v>
      </c>
      <c r="P57">
        <f t="shared" si="0"/>
        <v>43</v>
      </c>
      <c r="Q57">
        <f t="shared" si="1"/>
        <v>11</v>
      </c>
      <c r="R57">
        <f t="shared" si="2"/>
        <v>20</v>
      </c>
      <c r="S57">
        <f t="shared" si="3"/>
        <v>74</v>
      </c>
    </row>
    <row r="58" spans="2:19" x14ac:dyDescent="0.35">
      <c r="B58" s="2" t="s">
        <v>54</v>
      </c>
      <c r="C58">
        <v>15</v>
      </c>
      <c r="P58">
        <f t="shared" si="0"/>
        <v>15</v>
      </c>
      <c r="Q58">
        <f t="shared" si="1"/>
        <v>0</v>
      </c>
      <c r="R58">
        <f t="shared" si="2"/>
        <v>0</v>
      </c>
      <c r="S58">
        <f t="shared" si="3"/>
        <v>15</v>
      </c>
    </row>
    <row r="59" spans="2:19" x14ac:dyDescent="0.35">
      <c r="B59" s="2" t="s">
        <v>55</v>
      </c>
      <c r="C59">
        <v>7</v>
      </c>
      <c r="P59">
        <f t="shared" si="0"/>
        <v>7</v>
      </c>
      <c r="Q59">
        <f t="shared" si="1"/>
        <v>0</v>
      </c>
      <c r="R59">
        <f t="shared" si="2"/>
        <v>0</v>
      </c>
      <c r="S59">
        <f t="shared" si="3"/>
        <v>7</v>
      </c>
    </row>
    <row r="60" spans="2:19" x14ac:dyDescent="0.35">
      <c r="B60" s="2" t="s">
        <v>56</v>
      </c>
      <c r="C60">
        <v>704</v>
      </c>
      <c r="L60">
        <v>232</v>
      </c>
      <c r="P60">
        <f t="shared" si="0"/>
        <v>704</v>
      </c>
      <c r="Q60">
        <f t="shared" si="1"/>
        <v>232</v>
      </c>
      <c r="R60">
        <f t="shared" si="2"/>
        <v>0</v>
      </c>
      <c r="S60">
        <f t="shared" si="3"/>
        <v>936</v>
      </c>
    </row>
    <row r="61" spans="2:19" x14ac:dyDescent="0.35">
      <c r="B61" s="2" t="s">
        <v>57</v>
      </c>
      <c r="C61">
        <v>57</v>
      </c>
      <c r="P61">
        <f t="shared" si="0"/>
        <v>57</v>
      </c>
      <c r="Q61">
        <f t="shared" si="1"/>
        <v>0</v>
      </c>
      <c r="R61">
        <f t="shared" si="2"/>
        <v>0</v>
      </c>
      <c r="S61">
        <f t="shared" si="3"/>
        <v>57</v>
      </c>
    </row>
    <row r="62" spans="2:19" x14ac:dyDescent="0.35">
      <c r="B62" s="2" t="s">
        <v>58</v>
      </c>
      <c r="C62">
        <v>7</v>
      </c>
      <c r="P62">
        <f t="shared" si="0"/>
        <v>7</v>
      </c>
      <c r="Q62">
        <f t="shared" si="1"/>
        <v>0</v>
      </c>
      <c r="R62">
        <f t="shared" si="2"/>
        <v>0</v>
      </c>
      <c r="S62">
        <f t="shared" si="3"/>
        <v>7</v>
      </c>
    </row>
    <row r="63" spans="2:19" x14ac:dyDescent="0.35">
      <c r="B63" s="2" t="s">
        <v>59</v>
      </c>
      <c r="C63">
        <v>55</v>
      </c>
      <c r="P63">
        <f t="shared" si="0"/>
        <v>55</v>
      </c>
      <c r="Q63">
        <f t="shared" si="1"/>
        <v>0</v>
      </c>
      <c r="R63">
        <f t="shared" si="2"/>
        <v>0</v>
      </c>
      <c r="S63">
        <f t="shared" si="3"/>
        <v>55</v>
      </c>
    </row>
    <row r="64" spans="2:19" x14ac:dyDescent="0.35">
      <c r="B64" s="2" t="s">
        <v>60</v>
      </c>
      <c r="C64">
        <v>8</v>
      </c>
      <c r="P64">
        <f t="shared" si="0"/>
        <v>8</v>
      </c>
      <c r="Q64">
        <f t="shared" si="1"/>
        <v>0</v>
      </c>
      <c r="R64">
        <f t="shared" si="2"/>
        <v>0</v>
      </c>
      <c r="S64">
        <f t="shared" si="3"/>
        <v>8</v>
      </c>
    </row>
    <row r="65" spans="2:19" x14ac:dyDescent="0.35">
      <c r="B65" s="2" t="s">
        <v>61</v>
      </c>
      <c r="H65">
        <v>497</v>
      </c>
      <c r="P65">
        <f t="shared" si="0"/>
        <v>0</v>
      </c>
      <c r="Q65">
        <f t="shared" si="1"/>
        <v>0</v>
      </c>
      <c r="R65">
        <f t="shared" si="2"/>
        <v>497</v>
      </c>
      <c r="S65">
        <f t="shared" si="3"/>
        <v>497</v>
      </c>
    </row>
    <row r="66" spans="2:19" x14ac:dyDescent="0.35">
      <c r="B66" s="2" t="s">
        <v>62</v>
      </c>
      <c r="C66">
        <v>149</v>
      </c>
      <c r="H66">
        <v>86</v>
      </c>
      <c r="L66">
        <v>50</v>
      </c>
      <c r="P66">
        <f t="shared" si="0"/>
        <v>149</v>
      </c>
      <c r="Q66">
        <f t="shared" si="1"/>
        <v>50</v>
      </c>
      <c r="R66">
        <f t="shared" si="2"/>
        <v>86</v>
      </c>
      <c r="S66">
        <f t="shared" si="3"/>
        <v>285</v>
      </c>
    </row>
    <row r="67" spans="2:19" x14ac:dyDescent="0.35">
      <c r="B67" s="2" t="s">
        <v>63</v>
      </c>
      <c r="C67">
        <v>617</v>
      </c>
      <c r="L67">
        <v>165</v>
      </c>
      <c r="P67">
        <f t="shared" si="0"/>
        <v>617</v>
      </c>
      <c r="Q67">
        <f t="shared" si="1"/>
        <v>165</v>
      </c>
      <c r="R67">
        <f t="shared" si="2"/>
        <v>0</v>
      </c>
      <c r="S67">
        <f t="shared" si="3"/>
        <v>782</v>
      </c>
    </row>
    <row r="68" spans="2:19" x14ac:dyDescent="0.35">
      <c r="B68" s="2" t="s">
        <v>64</v>
      </c>
      <c r="H68">
        <v>327</v>
      </c>
      <c r="P68">
        <f t="shared" si="0"/>
        <v>0</v>
      </c>
      <c r="Q68">
        <f t="shared" si="1"/>
        <v>0</v>
      </c>
      <c r="R68">
        <f t="shared" si="2"/>
        <v>327</v>
      </c>
      <c r="S68">
        <f t="shared" si="3"/>
        <v>327</v>
      </c>
    </row>
    <row r="69" spans="2:19" x14ac:dyDescent="0.35">
      <c r="B69" s="2" t="s">
        <v>65</v>
      </c>
      <c r="C69">
        <v>8</v>
      </c>
      <c r="P69">
        <f t="shared" si="0"/>
        <v>8</v>
      </c>
      <c r="Q69">
        <f t="shared" si="1"/>
        <v>0</v>
      </c>
      <c r="R69">
        <f t="shared" si="2"/>
        <v>0</v>
      </c>
      <c r="S69">
        <f t="shared" si="3"/>
        <v>8</v>
      </c>
    </row>
    <row r="70" spans="2:19" x14ac:dyDescent="0.35">
      <c r="B70" s="2" t="s">
        <v>66</v>
      </c>
      <c r="C70">
        <v>8</v>
      </c>
      <c r="P70">
        <f t="shared" si="0"/>
        <v>8</v>
      </c>
      <c r="Q70">
        <f t="shared" si="1"/>
        <v>0</v>
      </c>
      <c r="R70">
        <f t="shared" si="2"/>
        <v>0</v>
      </c>
      <c r="S70">
        <f t="shared" si="3"/>
        <v>8</v>
      </c>
    </row>
    <row r="71" spans="2:19" x14ac:dyDescent="0.35">
      <c r="B71" s="2" t="s">
        <v>67</v>
      </c>
      <c r="C71">
        <v>42</v>
      </c>
      <c r="L71">
        <v>11</v>
      </c>
      <c r="P71">
        <f t="shared" ref="P71:P134" si="4">SUM(C71:G71)</f>
        <v>42</v>
      </c>
      <c r="Q71">
        <f t="shared" ref="Q71:Q134" si="5">SUM(L71:N71)</f>
        <v>11</v>
      </c>
      <c r="R71">
        <f t="shared" ref="R71:R134" si="6">SUM(H71:K71)</f>
        <v>0</v>
      </c>
      <c r="S71">
        <f t="shared" ref="S71:S134" si="7">SUM(P71:R71)</f>
        <v>53</v>
      </c>
    </row>
    <row r="72" spans="2:19" x14ac:dyDescent="0.35">
      <c r="B72" s="2" t="s">
        <v>68</v>
      </c>
      <c r="H72">
        <v>25</v>
      </c>
      <c r="P72">
        <f t="shared" si="4"/>
        <v>0</v>
      </c>
      <c r="Q72">
        <f t="shared" si="5"/>
        <v>0</v>
      </c>
      <c r="R72">
        <f t="shared" si="6"/>
        <v>25</v>
      </c>
      <c r="S72">
        <f t="shared" si="7"/>
        <v>25</v>
      </c>
    </row>
    <row r="73" spans="2:19" x14ac:dyDescent="0.35">
      <c r="B73" s="2" t="s">
        <v>69</v>
      </c>
      <c r="C73">
        <v>569</v>
      </c>
      <c r="L73">
        <v>151</v>
      </c>
      <c r="P73">
        <f t="shared" si="4"/>
        <v>569</v>
      </c>
      <c r="Q73">
        <f t="shared" si="5"/>
        <v>151</v>
      </c>
      <c r="R73">
        <f t="shared" si="6"/>
        <v>0</v>
      </c>
      <c r="S73">
        <f t="shared" si="7"/>
        <v>720</v>
      </c>
    </row>
    <row r="74" spans="2:19" x14ac:dyDescent="0.35">
      <c r="B74" s="2" t="s">
        <v>70</v>
      </c>
      <c r="H74">
        <v>332</v>
      </c>
      <c r="P74">
        <f t="shared" si="4"/>
        <v>0</v>
      </c>
      <c r="Q74">
        <f t="shared" si="5"/>
        <v>0</v>
      </c>
      <c r="R74">
        <f t="shared" si="6"/>
        <v>332</v>
      </c>
      <c r="S74">
        <f t="shared" si="7"/>
        <v>332</v>
      </c>
    </row>
    <row r="75" spans="2:19" x14ac:dyDescent="0.35">
      <c r="B75" s="2" t="s">
        <v>71</v>
      </c>
      <c r="C75">
        <v>252</v>
      </c>
      <c r="H75">
        <v>132</v>
      </c>
      <c r="L75">
        <v>77</v>
      </c>
      <c r="P75">
        <f t="shared" si="4"/>
        <v>252</v>
      </c>
      <c r="Q75">
        <f t="shared" si="5"/>
        <v>77</v>
      </c>
      <c r="R75">
        <f t="shared" si="6"/>
        <v>132</v>
      </c>
      <c r="S75">
        <f t="shared" si="7"/>
        <v>461</v>
      </c>
    </row>
    <row r="76" spans="2:19" x14ac:dyDescent="0.35">
      <c r="B76" s="2" t="s">
        <v>72</v>
      </c>
      <c r="C76">
        <v>65</v>
      </c>
      <c r="H76">
        <v>27</v>
      </c>
      <c r="L76">
        <v>16</v>
      </c>
      <c r="P76">
        <f t="shared" si="4"/>
        <v>65</v>
      </c>
      <c r="Q76">
        <f t="shared" si="5"/>
        <v>16</v>
      </c>
      <c r="R76">
        <f t="shared" si="6"/>
        <v>27</v>
      </c>
      <c r="S76">
        <f t="shared" si="7"/>
        <v>108</v>
      </c>
    </row>
    <row r="77" spans="2:19" x14ac:dyDescent="0.35">
      <c r="B77" s="2" t="s">
        <v>73</v>
      </c>
      <c r="C77">
        <v>642</v>
      </c>
      <c r="L77">
        <v>200</v>
      </c>
      <c r="P77">
        <f t="shared" si="4"/>
        <v>642</v>
      </c>
      <c r="Q77">
        <f t="shared" si="5"/>
        <v>200</v>
      </c>
      <c r="R77">
        <f t="shared" si="6"/>
        <v>0</v>
      </c>
      <c r="S77">
        <f t="shared" si="7"/>
        <v>842</v>
      </c>
    </row>
    <row r="78" spans="2:19" x14ac:dyDescent="0.35">
      <c r="B78" s="2" t="s">
        <v>74</v>
      </c>
      <c r="H78">
        <v>333</v>
      </c>
      <c r="I78">
        <v>74</v>
      </c>
      <c r="P78">
        <f t="shared" si="4"/>
        <v>0</v>
      </c>
      <c r="Q78">
        <f t="shared" si="5"/>
        <v>0</v>
      </c>
      <c r="R78">
        <f t="shared" si="6"/>
        <v>407</v>
      </c>
      <c r="S78">
        <f t="shared" si="7"/>
        <v>407</v>
      </c>
    </row>
    <row r="79" spans="2:19" x14ac:dyDescent="0.35">
      <c r="B79" s="2" t="s">
        <v>75</v>
      </c>
      <c r="C79">
        <v>12</v>
      </c>
      <c r="P79">
        <f t="shared" si="4"/>
        <v>12</v>
      </c>
      <c r="Q79">
        <f t="shared" si="5"/>
        <v>0</v>
      </c>
      <c r="R79">
        <f t="shared" si="6"/>
        <v>0</v>
      </c>
      <c r="S79">
        <f t="shared" si="7"/>
        <v>12</v>
      </c>
    </row>
    <row r="80" spans="2:19" x14ac:dyDescent="0.35">
      <c r="B80" s="2" t="s">
        <v>76</v>
      </c>
      <c r="C80">
        <v>44</v>
      </c>
      <c r="L80">
        <v>12</v>
      </c>
      <c r="P80">
        <f t="shared" si="4"/>
        <v>44</v>
      </c>
      <c r="Q80">
        <f t="shared" si="5"/>
        <v>12</v>
      </c>
      <c r="R80">
        <f t="shared" si="6"/>
        <v>0</v>
      </c>
      <c r="S80">
        <f t="shared" si="7"/>
        <v>56</v>
      </c>
    </row>
    <row r="81" spans="2:19" x14ac:dyDescent="0.35">
      <c r="B81" s="2" t="s">
        <v>77</v>
      </c>
      <c r="H81">
        <v>29</v>
      </c>
      <c r="P81">
        <f t="shared" si="4"/>
        <v>0</v>
      </c>
      <c r="Q81">
        <f t="shared" si="5"/>
        <v>0</v>
      </c>
      <c r="R81">
        <f t="shared" si="6"/>
        <v>29</v>
      </c>
      <c r="S81">
        <f t="shared" si="7"/>
        <v>29</v>
      </c>
    </row>
    <row r="82" spans="2:19" x14ac:dyDescent="0.35">
      <c r="B82" s="2" t="s">
        <v>78</v>
      </c>
      <c r="C82">
        <v>8</v>
      </c>
      <c r="P82">
        <f t="shared" si="4"/>
        <v>8</v>
      </c>
      <c r="Q82">
        <f t="shared" si="5"/>
        <v>0</v>
      </c>
      <c r="R82">
        <f t="shared" si="6"/>
        <v>0</v>
      </c>
      <c r="S82">
        <f t="shared" si="7"/>
        <v>8</v>
      </c>
    </row>
    <row r="83" spans="2:19" x14ac:dyDescent="0.35">
      <c r="B83" s="2" t="s">
        <v>79</v>
      </c>
      <c r="C83">
        <v>46</v>
      </c>
      <c r="L83">
        <v>16</v>
      </c>
      <c r="P83">
        <f t="shared" si="4"/>
        <v>46</v>
      </c>
      <c r="Q83">
        <f t="shared" si="5"/>
        <v>16</v>
      </c>
      <c r="R83">
        <f t="shared" si="6"/>
        <v>0</v>
      </c>
      <c r="S83">
        <f t="shared" si="7"/>
        <v>62</v>
      </c>
    </row>
    <row r="84" spans="2:19" x14ac:dyDescent="0.35">
      <c r="B84" s="2" t="s">
        <v>80</v>
      </c>
      <c r="H84">
        <v>31</v>
      </c>
      <c r="P84">
        <f t="shared" si="4"/>
        <v>0</v>
      </c>
      <c r="Q84">
        <f t="shared" si="5"/>
        <v>0</v>
      </c>
      <c r="R84">
        <f t="shared" si="6"/>
        <v>31</v>
      </c>
      <c r="S84">
        <f t="shared" si="7"/>
        <v>31</v>
      </c>
    </row>
    <row r="85" spans="2:19" x14ac:dyDescent="0.35">
      <c r="B85" s="2" t="s">
        <v>81</v>
      </c>
      <c r="C85">
        <v>13</v>
      </c>
      <c r="H85">
        <v>7</v>
      </c>
      <c r="L85">
        <v>5</v>
      </c>
      <c r="P85">
        <f t="shared" si="4"/>
        <v>13</v>
      </c>
      <c r="Q85">
        <f t="shared" si="5"/>
        <v>5</v>
      </c>
      <c r="R85">
        <f t="shared" si="6"/>
        <v>7</v>
      </c>
      <c r="S85">
        <f t="shared" si="7"/>
        <v>25</v>
      </c>
    </row>
    <row r="86" spans="2:19" x14ac:dyDescent="0.35">
      <c r="B86" s="2" t="s">
        <v>82</v>
      </c>
      <c r="C86">
        <v>38</v>
      </c>
      <c r="L86">
        <v>7</v>
      </c>
      <c r="P86">
        <f t="shared" si="4"/>
        <v>38</v>
      </c>
      <c r="Q86">
        <f t="shared" si="5"/>
        <v>7</v>
      </c>
      <c r="R86">
        <f t="shared" si="6"/>
        <v>0</v>
      </c>
      <c r="S86">
        <f t="shared" si="7"/>
        <v>45</v>
      </c>
    </row>
    <row r="87" spans="2:19" x14ac:dyDescent="0.35">
      <c r="B87" s="2" t="s">
        <v>83</v>
      </c>
      <c r="H87">
        <v>17</v>
      </c>
      <c r="P87">
        <f t="shared" si="4"/>
        <v>0</v>
      </c>
      <c r="Q87">
        <f t="shared" si="5"/>
        <v>0</v>
      </c>
      <c r="R87">
        <f t="shared" si="6"/>
        <v>17</v>
      </c>
      <c r="S87">
        <f t="shared" si="7"/>
        <v>17</v>
      </c>
    </row>
    <row r="88" spans="2:19" x14ac:dyDescent="0.35">
      <c r="B88" s="2" t="s">
        <v>84</v>
      </c>
      <c r="C88">
        <v>4</v>
      </c>
      <c r="P88">
        <f t="shared" si="4"/>
        <v>4</v>
      </c>
      <c r="Q88">
        <f t="shared" si="5"/>
        <v>0</v>
      </c>
      <c r="R88">
        <f t="shared" si="6"/>
        <v>0</v>
      </c>
      <c r="S88">
        <f t="shared" si="7"/>
        <v>4</v>
      </c>
    </row>
    <row r="89" spans="2:19" x14ac:dyDescent="0.35">
      <c r="B89" s="2" t="s">
        <v>85</v>
      </c>
      <c r="C89">
        <v>91</v>
      </c>
      <c r="H89">
        <v>45</v>
      </c>
      <c r="L89">
        <v>21</v>
      </c>
      <c r="P89">
        <f t="shared" si="4"/>
        <v>91</v>
      </c>
      <c r="Q89">
        <f t="shared" si="5"/>
        <v>21</v>
      </c>
      <c r="R89">
        <f t="shared" si="6"/>
        <v>45</v>
      </c>
      <c r="S89">
        <f t="shared" si="7"/>
        <v>157</v>
      </c>
    </row>
    <row r="90" spans="2:19" x14ac:dyDescent="0.35">
      <c r="B90" s="2" t="s">
        <v>86</v>
      </c>
      <c r="C90">
        <v>145</v>
      </c>
      <c r="L90">
        <v>34</v>
      </c>
      <c r="P90">
        <f t="shared" si="4"/>
        <v>145</v>
      </c>
      <c r="Q90">
        <f t="shared" si="5"/>
        <v>34</v>
      </c>
      <c r="R90">
        <f t="shared" si="6"/>
        <v>0</v>
      </c>
      <c r="S90">
        <f t="shared" si="7"/>
        <v>179</v>
      </c>
    </row>
    <row r="91" spans="2:19" x14ac:dyDescent="0.35">
      <c r="B91" s="2" t="s">
        <v>87</v>
      </c>
      <c r="C91">
        <v>125</v>
      </c>
      <c r="L91">
        <v>26</v>
      </c>
      <c r="P91">
        <f t="shared" si="4"/>
        <v>125</v>
      </c>
      <c r="Q91">
        <f t="shared" si="5"/>
        <v>26</v>
      </c>
      <c r="R91">
        <f t="shared" si="6"/>
        <v>0</v>
      </c>
      <c r="S91">
        <f t="shared" si="7"/>
        <v>151</v>
      </c>
    </row>
    <row r="92" spans="2:19" x14ac:dyDescent="0.35">
      <c r="B92" s="2" t="s">
        <v>88</v>
      </c>
      <c r="C92">
        <v>126</v>
      </c>
      <c r="L92">
        <v>42</v>
      </c>
      <c r="P92">
        <f t="shared" si="4"/>
        <v>126</v>
      </c>
      <c r="Q92">
        <f t="shared" si="5"/>
        <v>42</v>
      </c>
      <c r="R92">
        <f t="shared" si="6"/>
        <v>0</v>
      </c>
      <c r="S92">
        <f t="shared" si="7"/>
        <v>168</v>
      </c>
    </row>
    <row r="93" spans="2:19" x14ac:dyDescent="0.35">
      <c r="B93" s="2" t="s">
        <v>89</v>
      </c>
      <c r="C93">
        <v>2420</v>
      </c>
      <c r="L93">
        <v>725</v>
      </c>
      <c r="P93">
        <f t="shared" si="4"/>
        <v>2420</v>
      </c>
      <c r="Q93">
        <f t="shared" si="5"/>
        <v>725</v>
      </c>
      <c r="R93">
        <f t="shared" si="6"/>
        <v>0</v>
      </c>
      <c r="S93">
        <f t="shared" si="7"/>
        <v>3145</v>
      </c>
    </row>
    <row r="94" spans="2:19" x14ac:dyDescent="0.35">
      <c r="B94" s="2" t="s">
        <v>90</v>
      </c>
      <c r="H94">
        <v>2932</v>
      </c>
      <c r="I94">
        <v>89</v>
      </c>
      <c r="J94">
        <v>59</v>
      </c>
      <c r="P94">
        <f t="shared" si="4"/>
        <v>0</v>
      </c>
      <c r="Q94">
        <f t="shared" si="5"/>
        <v>0</v>
      </c>
      <c r="R94">
        <f t="shared" si="6"/>
        <v>3080</v>
      </c>
      <c r="S94">
        <f t="shared" si="7"/>
        <v>3080</v>
      </c>
    </row>
    <row r="95" spans="2:19" x14ac:dyDescent="0.35">
      <c r="B95" s="2" t="s">
        <v>91</v>
      </c>
      <c r="C95">
        <v>1190</v>
      </c>
      <c r="L95">
        <v>375</v>
      </c>
      <c r="P95">
        <f t="shared" si="4"/>
        <v>1190</v>
      </c>
      <c r="Q95">
        <f t="shared" si="5"/>
        <v>375</v>
      </c>
      <c r="R95">
        <f t="shared" si="6"/>
        <v>0</v>
      </c>
      <c r="S95">
        <f t="shared" si="7"/>
        <v>1565</v>
      </c>
    </row>
    <row r="96" spans="2:19" x14ac:dyDescent="0.35">
      <c r="B96" s="2" t="s">
        <v>92</v>
      </c>
      <c r="H96">
        <v>690</v>
      </c>
      <c r="P96">
        <f t="shared" si="4"/>
        <v>0</v>
      </c>
      <c r="Q96">
        <f t="shared" si="5"/>
        <v>0</v>
      </c>
      <c r="R96">
        <f t="shared" si="6"/>
        <v>690</v>
      </c>
      <c r="S96">
        <f t="shared" si="7"/>
        <v>690</v>
      </c>
    </row>
    <row r="97" spans="2:19" x14ac:dyDescent="0.35">
      <c r="B97" s="2" t="s">
        <v>93</v>
      </c>
      <c r="C97">
        <v>94</v>
      </c>
      <c r="L97">
        <v>2</v>
      </c>
      <c r="P97">
        <f t="shared" si="4"/>
        <v>94</v>
      </c>
      <c r="Q97">
        <f t="shared" si="5"/>
        <v>2</v>
      </c>
      <c r="R97">
        <f t="shared" si="6"/>
        <v>0</v>
      </c>
      <c r="S97">
        <f t="shared" si="7"/>
        <v>96</v>
      </c>
    </row>
    <row r="98" spans="2:19" x14ac:dyDescent="0.35">
      <c r="B98" s="2" t="s">
        <v>94</v>
      </c>
      <c r="C98">
        <v>257</v>
      </c>
      <c r="L98">
        <v>80</v>
      </c>
      <c r="P98">
        <f t="shared" si="4"/>
        <v>257</v>
      </c>
      <c r="Q98">
        <f t="shared" si="5"/>
        <v>80</v>
      </c>
      <c r="R98">
        <f t="shared" si="6"/>
        <v>0</v>
      </c>
      <c r="S98">
        <f t="shared" si="7"/>
        <v>337</v>
      </c>
    </row>
    <row r="99" spans="2:19" x14ac:dyDescent="0.35">
      <c r="B99" s="2" t="s">
        <v>95</v>
      </c>
      <c r="C99">
        <v>261</v>
      </c>
      <c r="L99">
        <v>45</v>
      </c>
      <c r="P99">
        <f t="shared" si="4"/>
        <v>261</v>
      </c>
      <c r="Q99">
        <f t="shared" si="5"/>
        <v>45</v>
      </c>
      <c r="R99">
        <f t="shared" si="6"/>
        <v>0</v>
      </c>
      <c r="S99">
        <f t="shared" si="7"/>
        <v>306</v>
      </c>
    </row>
    <row r="100" spans="2:19" x14ac:dyDescent="0.35">
      <c r="B100" s="2" t="s">
        <v>96</v>
      </c>
      <c r="C100">
        <v>151</v>
      </c>
      <c r="L100">
        <v>54</v>
      </c>
      <c r="P100">
        <f t="shared" si="4"/>
        <v>151</v>
      </c>
      <c r="Q100">
        <f t="shared" si="5"/>
        <v>54</v>
      </c>
      <c r="R100">
        <f t="shared" si="6"/>
        <v>0</v>
      </c>
      <c r="S100">
        <f t="shared" si="7"/>
        <v>205</v>
      </c>
    </row>
    <row r="101" spans="2:19" x14ac:dyDescent="0.35">
      <c r="B101" s="2" t="s">
        <v>97</v>
      </c>
      <c r="C101">
        <v>149</v>
      </c>
      <c r="L101">
        <v>45</v>
      </c>
      <c r="P101">
        <f t="shared" si="4"/>
        <v>149</v>
      </c>
      <c r="Q101">
        <f t="shared" si="5"/>
        <v>45</v>
      </c>
      <c r="R101">
        <f t="shared" si="6"/>
        <v>0</v>
      </c>
      <c r="S101">
        <f t="shared" si="7"/>
        <v>194</v>
      </c>
    </row>
    <row r="102" spans="2:19" x14ac:dyDescent="0.35">
      <c r="B102" s="2" t="s">
        <v>98</v>
      </c>
      <c r="C102">
        <v>10</v>
      </c>
      <c r="P102">
        <f t="shared" si="4"/>
        <v>10</v>
      </c>
      <c r="Q102">
        <f t="shared" si="5"/>
        <v>0</v>
      </c>
      <c r="R102">
        <f t="shared" si="6"/>
        <v>0</v>
      </c>
      <c r="S102">
        <f t="shared" si="7"/>
        <v>10</v>
      </c>
    </row>
    <row r="103" spans="2:19" x14ac:dyDescent="0.35">
      <c r="B103" s="2" t="s">
        <v>99</v>
      </c>
      <c r="C103">
        <v>423</v>
      </c>
      <c r="L103">
        <v>130</v>
      </c>
      <c r="P103">
        <f t="shared" si="4"/>
        <v>423</v>
      </c>
      <c r="Q103">
        <f t="shared" si="5"/>
        <v>130</v>
      </c>
      <c r="R103">
        <f t="shared" si="6"/>
        <v>0</v>
      </c>
      <c r="S103">
        <f t="shared" si="7"/>
        <v>553</v>
      </c>
    </row>
    <row r="104" spans="2:19" x14ac:dyDescent="0.35">
      <c r="B104" s="2" t="s">
        <v>100</v>
      </c>
      <c r="C104">
        <v>443</v>
      </c>
      <c r="L104">
        <v>167</v>
      </c>
      <c r="P104">
        <f t="shared" si="4"/>
        <v>443</v>
      </c>
      <c r="Q104">
        <f t="shared" si="5"/>
        <v>167</v>
      </c>
      <c r="R104">
        <f t="shared" si="6"/>
        <v>0</v>
      </c>
      <c r="S104">
        <f t="shared" si="7"/>
        <v>610</v>
      </c>
    </row>
    <row r="105" spans="2:19" x14ac:dyDescent="0.35">
      <c r="B105" s="2" t="s">
        <v>101</v>
      </c>
      <c r="H105">
        <v>346</v>
      </c>
      <c r="P105">
        <f t="shared" si="4"/>
        <v>0</v>
      </c>
      <c r="Q105">
        <f t="shared" si="5"/>
        <v>0</v>
      </c>
      <c r="R105">
        <f t="shared" si="6"/>
        <v>346</v>
      </c>
      <c r="S105">
        <f t="shared" si="7"/>
        <v>346</v>
      </c>
    </row>
    <row r="106" spans="2:19" x14ac:dyDescent="0.35">
      <c r="B106" s="2" t="s">
        <v>102</v>
      </c>
      <c r="C106">
        <v>996</v>
      </c>
      <c r="L106">
        <v>350</v>
      </c>
      <c r="P106">
        <f t="shared" si="4"/>
        <v>996</v>
      </c>
      <c r="Q106">
        <f t="shared" si="5"/>
        <v>350</v>
      </c>
      <c r="R106">
        <f t="shared" si="6"/>
        <v>0</v>
      </c>
      <c r="S106">
        <f t="shared" si="7"/>
        <v>1346</v>
      </c>
    </row>
    <row r="107" spans="2:19" x14ac:dyDescent="0.35">
      <c r="B107" s="2" t="s">
        <v>103</v>
      </c>
      <c r="H107">
        <v>671</v>
      </c>
      <c r="P107">
        <f t="shared" si="4"/>
        <v>0</v>
      </c>
      <c r="Q107">
        <f t="shared" si="5"/>
        <v>0</v>
      </c>
      <c r="R107">
        <f t="shared" si="6"/>
        <v>671</v>
      </c>
      <c r="S107">
        <f t="shared" si="7"/>
        <v>671</v>
      </c>
    </row>
    <row r="108" spans="2:19" x14ac:dyDescent="0.35">
      <c r="B108" s="2" t="s">
        <v>104</v>
      </c>
      <c r="C108">
        <v>511</v>
      </c>
      <c r="L108">
        <v>149</v>
      </c>
      <c r="P108">
        <f t="shared" si="4"/>
        <v>511</v>
      </c>
      <c r="Q108">
        <f t="shared" si="5"/>
        <v>149</v>
      </c>
      <c r="R108">
        <f t="shared" si="6"/>
        <v>0</v>
      </c>
      <c r="S108">
        <f t="shared" si="7"/>
        <v>660</v>
      </c>
    </row>
    <row r="109" spans="2:19" x14ac:dyDescent="0.35">
      <c r="B109" s="2" t="s">
        <v>105</v>
      </c>
      <c r="C109">
        <v>125</v>
      </c>
      <c r="L109">
        <v>34</v>
      </c>
      <c r="P109">
        <f t="shared" si="4"/>
        <v>125</v>
      </c>
      <c r="Q109">
        <f t="shared" si="5"/>
        <v>34</v>
      </c>
      <c r="R109">
        <f t="shared" si="6"/>
        <v>0</v>
      </c>
      <c r="S109">
        <f t="shared" si="7"/>
        <v>159</v>
      </c>
    </row>
    <row r="110" spans="2:19" x14ac:dyDescent="0.35">
      <c r="B110" s="2" t="s">
        <v>106</v>
      </c>
      <c r="C110">
        <v>79</v>
      </c>
      <c r="L110">
        <v>23</v>
      </c>
      <c r="P110">
        <f t="shared" si="4"/>
        <v>79</v>
      </c>
      <c r="Q110">
        <f t="shared" si="5"/>
        <v>23</v>
      </c>
      <c r="R110">
        <f t="shared" si="6"/>
        <v>0</v>
      </c>
      <c r="S110">
        <f t="shared" si="7"/>
        <v>102</v>
      </c>
    </row>
    <row r="111" spans="2:19" x14ac:dyDescent="0.35">
      <c r="B111" s="2" t="s">
        <v>107</v>
      </c>
      <c r="C111">
        <v>343</v>
      </c>
      <c r="L111">
        <v>148</v>
      </c>
      <c r="P111">
        <f t="shared" si="4"/>
        <v>343</v>
      </c>
      <c r="Q111">
        <f t="shared" si="5"/>
        <v>148</v>
      </c>
      <c r="R111">
        <f t="shared" si="6"/>
        <v>0</v>
      </c>
      <c r="S111">
        <f t="shared" si="7"/>
        <v>491</v>
      </c>
    </row>
    <row r="112" spans="2:19" x14ac:dyDescent="0.35">
      <c r="B112" s="2" t="s">
        <v>108</v>
      </c>
      <c r="H112">
        <v>266</v>
      </c>
      <c r="P112">
        <f t="shared" si="4"/>
        <v>0</v>
      </c>
      <c r="Q112">
        <f t="shared" si="5"/>
        <v>0</v>
      </c>
      <c r="R112">
        <f t="shared" si="6"/>
        <v>266</v>
      </c>
      <c r="S112">
        <f t="shared" si="7"/>
        <v>266</v>
      </c>
    </row>
    <row r="113" spans="2:19" x14ac:dyDescent="0.35">
      <c r="B113" s="2" t="s">
        <v>109</v>
      </c>
      <c r="C113">
        <v>3800</v>
      </c>
      <c r="L113">
        <v>1095</v>
      </c>
      <c r="P113">
        <f t="shared" si="4"/>
        <v>3800</v>
      </c>
      <c r="Q113">
        <f t="shared" si="5"/>
        <v>1095</v>
      </c>
      <c r="R113">
        <f t="shared" si="6"/>
        <v>0</v>
      </c>
      <c r="S113">
        <f t="shared" si="7"/>
        <v>4895</v>
      </c>
    </row>
    <row r="114" spans="2:19" x14ac:dyDescent="0.35">
      <c r="B114" s="2" t="s">
        <v>110</v>
      </c>
      <c r="H114">
        <v>2864</v>
      </c>
      <c r="I114">
        <v>69</v>
      </c>
      <c r="P114">
        <f t="shared" si="4"/>
        <v>0</v>
      </c>
      <c r="Q114">
        <f t="shared" si="5"/>
        <v>0</v>
      </c>
      <c r="R114">
        <f t="shared" si="6"/>
        <v>2933</v>
      </c>
      <c r="S114">
        <f t="shared" si="7"/>
        <v>2933</v>
      </c>
    </row>
    <row r="115" spans="2:19" x14ac:dyDescent="0.35">
      <c r="B115" s="2" t="s">
        <v>111</v>
      </c>
      <c r="C115">
        <v>35</v>
      </c>
      <c r="L115">
        <v>10</v>
      </c>
      <c r="P115">
        <f t="shared" si="4"/>
        <v>35</v>
      </c>
      <c r="Q115">
        <f t="shared" si="5"/>
        <v>10</v>
      </c>
      <c r="R115">
        <f t="shared" si="6"/>
        <v>0</v>
      </c>
      <c r="S115">
        <f t="shared" si="7"/>
        <v>45</v>
      </c>
    </row>
    <row r="116" spans="2:19" x14ac:dyDescent="0.35">
      <c r="B116" s="2" t="s">
        <v>112</v>
      </c>
      <c r="H116">
        <v>8</v>
      </c>
      <c r="P116">
        <f t="shared" si="4"/>
        <v>0</v>
      </c>
      <c r="Q116">
        <f t="shared" si="5"/>
        <v>0</v>
      </c>
      <c r="R116">
        <f t="shared" si="6"/>
        <v>8</v>
      </c>
      <c r="S116">
        <f t="shared" si="7"/>
        <v>8</v>
      </c>
    </row>
    <row r="117" spans="2:19" x14ac:dyDescent="0.35">
      <c r="B117" s="2" t="s">
        <v>113</v>
      </c>
      <c r="C117">
        <v>16</v>
      </c>
      <c r="P117">
        <f t="shared" si="4"/>
        <v>16</v>
      </c>
      <c r="Q117">
        <f t="shared" si="5"/>
        <v>0</v>
      </c>
      <c r="R117">
        <f t="shared" si="6"/>
        <v>0</v>
      </c>
      <c r="S117">
        <f t="shared" si="7"/>
        <v>16</v>
      </c>
    </row>
    <row r="118" spans="2:19" x14ac:dyDescent="0.35">
      <c r="B118" s="2" t="s">
        <v>114</v>
      </c>
      <c r="C118">
        <v>21</v>
      </c>
      <c r="P118">
        <f t="shared" si="4"/>
        <v>21</v>
      </c>
      <c r="Q118">
        <f t="shared" si="5"/>
        <v>0</v>
      </c>
      <c r="R118">
        <f t="shared" si="6"/>
        <v>0</v>
      </c>
      <c r="S118">
        <f t="shared" si="7"/>
        <v>21</v>
      </c>
    </row>
    <row r="119" spans="2:19" x14ac:dyDescent="0.35">
      <c r="B119" s="2" t="s">
        <v>115</v>
      </c>
      <c r="C119">
        <v>432</v>
      </c>
      <c r="L119">
        <v>122</v>
      </c>
      <c r="P119">
        <f t="shared" si="4"/>
        <v>432</v>
      </c>
      <c r="Q119">
        <f t="shared" si="5"/>
        <v>122</v>
      </c>
      <c r="R119">
        <f t="shared" si="6"/>
        <v>0</v>
      </c>
      <c r="S119">
        <f t="shared" si="7"/>
        <v>554</v>
      </c>
    </row>
    <row r="120" spans="2:19" x14ac:dyDescent="0.35">
      <c r="B120" s="2" t="s">
        <v>116</v>
      </c>
      <c r="H120">
        <v>257</v>
      </c>
      <c r="P120">
        <f t="shared" si="4"/>
        <v>0</v>
      </c>
      <c r="Q120">
        <f t="shared" si="5"/>
        <v>0</v>
      </c>
      <c r="R120">
        <f t="shared" si="6"/>
        <v>257</v>
      </c>
      <c r="S120">
        <f t="shared" si="7"/>
        <v>257</v>
      </c>
    </row>
    <row r="121" spans="2:19" x14ac:dyDescent="0.35">
      <c r="B121" s="2" t="s">
        <v>117</v>
      </c>
      <c r="C121">
        <v>17</v>
      </c>
      <c r="P121">
        <f t="shared" si="4"/>
        <v>17</v>
      </c>
      <c r="Q121">
        <f t="shared" si="5"/>
        <v>0</v>
      </c>
      <c r="R121">
        <f t="shared" si="6"/>
        <v>0</v>
      </c>
      <c r="S121">
        <f t="shared" si="7"/>
        <v>17</v>
      </c>
    </row>
    <row r="122" spans="2:19" x14ac:dyDescent="0.35">
      <c r="B122" s="2" t="s">
        <v>118</v>
      </c>
      <c r="C122">
        <v>542</v>
      </c>
      <c r="L122">
        <v>161</v>
      </c>
      <c r="P122">
        <f t="shared" si="4"/>
        <v>542</v>
      </c>
      <c r="Q122">
        <f t="shared" si="5"/>
        <v>161</v>
      </c>
      <c r="R122">
        <f t="shared" si="6"/>
        <v>0</v>
      </c>
      <c r="S122">
        <f t="shared" si="7"/>
        <v>703</v>
      </c>
    </row>
    <row r="123" spans="2:19" x14ac:dyDescent="0.35">
      <c r="B123" s="2" t="s">
        <v>119</v>
      </c>
      <c r="C123">
        <v>104</v>
      </c>
      <c r="L123">
        <v>32</v>
      </c>
      <c r="P123">
        <f t="shared" si="4"/>
        <v>104</v>
      </c>
      <c r="Q123">
        <f t="shared" si="5"/>
        <v>32</v>
      </c>
      <c r="R123">
        <f t="shared" si="6"/>
        <v>0</v>
      </c>
      <c r="S123">
        <f t="shared" si="7"/>
        <v>136</v>
      </c>
    </row>
    <row r="124" spans="2:19" x14ac:dyDescent="0.35">
      <c r="B124" s="2" t="s">
        <v>120</v>
      </c>
      <c r="C124">
        <v>176</v>
      </c>
      <c r="L124">
        <v>52</v>
      </c>
      <c r="P124">
        <f t="shared" si="4"/>
        <v>176</v>
      </c>
      <c r="Q124">
        <f t="shared" si="5"/>
        <v>52</v>
      </c>
      <c r="R124">
        <f t="shared" si="6"/>
        <v>0</v>
      </c>
      <c r="S124">
        <f t="shared" si="7"/>
        <v>228</v>
      </c>
    </row>
    <row r="125" spans="2:19" x14ac:dyDescent="0.35">
      <c r="B125" s="2" t="s">
        <v>121</v>
      </c>
      <c r="C125">
        <v>53</v>
      </c>
      <c r="L125">
        <v>13</v>
      </c>
      <c r="P125">
        <f t="shared" si="4"/>
        <v>53</v>
      </c>
      <c r="Q125">
        <f t="shared" si="5"/>
        <v>13</v>
      </c>
      <c r="R125">
        <f t="shared" si="6"/>
        <v>0</v>
      </c>
      <c r="S125">
        <f t="shared" si="7"/>
        <v>66</v>
      </c>
    </row>
    <row r="126" spans="2:19" x14ac:dyDescent="0.35">
      <c r="B126" s="2" t="s">
        <v>122</v>
      </c>
      <c r="C126">
        <v>1821</v>
      </c>
      <c r="L126">
        <v>502</v>
      </c>
      <c r="P126">
        <f t="shared" si="4"/>
        <v>1821</v>
      </c>
      <c r="Q126">
        <f t="shared" si="5"/>
        <v>502</v>
      </c>
      <c r="R126">
        <f t="shared" si="6"/>
        <v>0</v>
      </c>
      <c r="S126">
        <f t="shared" si="7"/>
        <v>2323</v>
      </c>
    </row>
    <row r="127" spans="2:19" x14ac:dyDescent="0.35">
      <c r="B127" s="2" t="s">
        <v>123</v>
      </c>
      <c r="H127">
        <v>967</v>
      </c>
      <c r="P127">
        <f t="shared" si="4"/>
        <v>0</v>
      </c>
      <c r="Q127">
        <f t="shared" si="5"/>
        <v>0</v>
      </c>
      <c r="R127">
        <f t="shared" si="6"/>
        <v>967</v>
      </c>
      <c r="S127">
        <f t="shared" si="7"/>
        <v>967</v>
      </c>
    </row>
    <row r="128" spans="2:19" x14ac:dyDescent="0.35">
      <c r="B128" s="2" t="s">
        <v>124</v>
      </c>
      <c r="C128">
        <v>9</v>
      </c>
      <c r="P128">
        <f t="shared" si="4"/>
        <v>9</v>
      </c>
      <c r="Q128">
        <f t="shared" si="5"/>
        <v>0</v>
      </c>
      <c r="R128">
        <f t="shared" si="6"/>
        <v>0</v>
      </c>
      <c r="S128">
        <f t="shared" si="7"/>
        <v>9</v>
      </c>
    </row>
    <row r="129" spans="2:19" x14ac:dyDescent="0.35">
      <c r="B129" s="2" t="s">
        <v>125</v>
      </c>
      <c r="C129">
        <v>168</v>
      </c>
      <c r="H129">
        <v>67</v>
      </c>
      <c r="L129">
        <v>44</v>
      </c>
      <c r="P129">
        <f t="shared" si="4"/>
        <v>168</v>
      </c>
      <c r="Q129">
        <f t="shared" si="5"/>
        <v>44</v>
      </c>
      <c r="R129">
        <f t="shared" si="6"/>
        <v>67</v>
      </c>
      <c r="S129">
        <f t="shared" si="7"/>
        <v>279</v>
      </c>
    </row>
    <row r="130" spans="2:19" x14ac:dyDescent="0.35">
      <c r="B130" s="2" t="s">
        <v>126</v>
      </c>
      <c r="C130">
        <v>154</v>
      </c>
      <c r="P130">
        <f t="shared" si="4"/>
        <v>154</v>
      </c>
      <c r="Q130">
        <f t="shared" si="5"/>
        <v>0</v>
      </c>
      <c r="R130">
        <f t="shared" si="6"/>
        <v>0</v>
      </c>
      <c r="S130">
        <f t="shared" si="7"/>
        <v>154</v>
      </c>
    </row>
    <row r="131" spans="2:19" x14ac:dyDescent="0.35">
      <c r="B131" s="2" t="s">
        <v>127</v>
      </c>
      <c r="C131">
        <v>83</v>
      </c>
      <c r="L131">
        <v>24</v>
      </c>
      <c r="P131">
        <f t="shared" si="4"/>
        <v>83</v>
      </c>
      <c r="Q131">
        <f t="shared" si="5"/>
        <v>24</v>
      </c>
      <c r="R131">
        <f t="shared" si="6"/>
        <v>0</v>
      </c>
      <c r="S131">
        <f t="shared" si="7"/>
        <v>107</v>
      </c>
    </row>
    <row r="132" spans="2:19" x14ac:dyDescent="0.35">
      <c r="B132" s="2" t="s">
        <v>128</v>
      </c>
      <c r="H132">
        <v>64</v>
      </c>
      <c r="P132">
        <f t="shared" si="4"/>
        <v>0</v>
      </c>
      <c r="Q132">
        <f t="shared" si="5"/>
        <v>0</v>
      </c>
      <c r="R132">
        <f t="shared" si="6"/>
        <v>64</v>
      </c>
      <c r="S132">
        <f t="shared" si="7"/>
        <v>64</v>
      </c>
    </row>
    <row r="133" spans="2:19" x14ac:dyDescent="0.35">
      <c r="B133" s="2" t="s">
        <v>129</v>
      </c>
      <c r="C133">
        <v>6</v>
      </c>
      <c r="P133">
        <f t="shared" si="4"/>
        <v>6</v>
      </c>
      <c r="Q133">
        <f t="shared" si="5"/>
        <v>0</v>
      </c>
      <c r="R133">
        <f t="shared" si="6"/>
        <v>0</v>
      </c>
      <c r="S133">
        <f t="shared" si="7"/>
        <v>6</v>
      </c>
    </row>
    <row r="134" spans="2:19" x14ac:dyDescent="0.35">
      <c r="B134" s="2" t="s">
        <v>130</v>
      </c>
      <c r="C134">
        <v>4</v>
      </c>
      <c r="P134">
        <f t="shared" si="4"/>
        <v>4</v>
      </c>
      <c r="Q134">
        <f t="shared" si="5"/>
        <v>0</v>
      </c>
      <c r="R134">
        <f t="shared" si="6"/>
        <v>0</v>
      </c>
      <c r="S134">
        <f t="shared" si="7"/>
        <v>4</v>
      </c>
    </row>
    <row r="135" spans="2:19" x14ac:dyDescent="0.35">
      <c r="B135" s="2" t="s">
        <v>131</v>
      </c>
      <c r="C135">
        <v>11</v>
      </c>
      <c r="P135">
        <f t="shared" ref="P135:P198" si="8">SUM(C135:G135)</f>
        <v>11</v>
      </c>
      <c r="Q135">
        <f t="shared" ref="Q135:Q198" si="9">SUM(L135:N135)</f>
        <v>0</v>
      </c>
      <c r="R135">
        <f t="shared" ref="R135:R198" si="10">SUM(H135:K135)</f>
        <v>0</v>
      </c>
      <c r="S135">
        <f t="shared" ref="S135:S198" si="11">SUM(P135:R135)</f>
        <v>11</v>
      </c>
    </row>
    <row r="136" spans="2:19" x14ac:dyDescent="0.35">
      <c r="B136" s="2" t="s">
        <v>132</v>
      </c>
      <c r="C136">
        <v>3</v>
      </c>
      <c r="P136">
        <f t="shared" si="8"/>
        <v>3</v>
      </c>
      <c r="Q136">
        <f t="shared" si="9"/>
        <v>0</v>
      </c>
      <c r="R136">
        <f t="shared" si="10"/>
        <v>0</v>
      </c>
      <c r="S136">
        <f t="shared" si="11"/>
        <v>3</v>
      </c>
    </row>
    <row r="137" spans="2:19" x14ac:dyDescent="0.35">
      <c r="B137" s="2" t="s">
        <v>133</v>
      </c>
      <c r="C137">
        <v>1049</v>
      </c>
      <c r="D137">
        <v>21</v>
      </c>
      <c r="L137">
        <v>265</v>
      </c>
      <c r="P137">
        <f t="shared" si="8"/>
        <v>1070</v>
      </c>
      <c r="Q137">
        <f t="shared" si="9"/>
        <v>265</v>
      </c>
      <c r="R137">
        <f t="shared" si="10"/>
        <v>0</v>
      </c>
      <c r="S137">
        <f t="shared" si="11"/>
        <v>1335</v>
      </c>
    </row>
    <row r="138" spans="2:19" x14ac:dyDescent="0.35">
      <c r="B138" s="2" t="s">
        <v>134</v>
      </c>
      <c r="H138">
        <v>703</v>
      </c>
      <c r="P138">
        <f t="shared" si="8"/>
        <v>0</v>
      </c>
      <c r="Q138">
        <f t="shared" si="9"/>
        <v>0</v>
      </c>
      <c r="R138">
        <f t="shared" si="10"/>
        <v>703</v>
      </c>
      <c r="S138">
        <f t="shared" si="11"/>
        <v>703</v>
      </c>
    </row>
    <row r="139" spans="2:19" x14ac:dyDescent="0.35">
      <c r="B139" s="2" t="s">
        <v>135</v>
      </c>
      <c r="C139">
        <v>440</v>
      </c>
      <c r="L139">
        <v>105</v>
      </c>
      <c r="P139">
        <f t="shared" si="8"/>
        <v>440</v>
      </c>
      <c r="Q139">
        <f t="shared" si="9"/>
        <v>105</v>
      </c>
      <c r="R139">
        <f t="shared" si="10"/>
        <v>0</v>
      </c>
      <c r="S139">
        <f t="shared" si="11"/>
        <v>545</v>
      </c>
    </row>
    <row r="140" spans="2:19" x14ac:dyDescent="0.35">
      <c r="B140" s="2" t="s">
        <v>136</v>
      </c>
      <c r="H140">
        <v>192</v>
      </c>
      <c r="P140">
        <f t="shared" si="8"/>
        <v>0</v>
      </c>
      <c r="Q140">
        <f t="shared" si="9"/>
        <v>0</v>
      </c>
      <c r="R140">
        <f t="shared" si="10"/>
        <v>192</v>
      </c>
      <c r="S140">
        <f t="shared" si="11"/>
        <v>192</v>
      </c>
    </row>
    <row r="141" spans="2:19" x14ac:dyDescent="0.35">
      <c r="B141" s="2" t="s">
        <v>137</v>
      </c>
      <c r="C141">
        <v>46</v>
      </c>
      <c r="P141">
        <f t="shared" si="8"/>
        <v>46</v>
      </c>
      <c r="Q141">
        <f t="shared" si="9"/>
        <v>0</v>
      </c>
      <c r="R141">
        <f t="shared" si="10"/>
        <v>0</v>
      </c>
      <c r="S141">
        <f t="shared" si="11"/>
        <v>46</v>
      </c>
    </row>
    <row r="142" spans="2:19" x14ac:dyDescent="0.35">
      <c r="B142" s="2" t="s">
        <v>138</v>
      </c>
      <c r="C142">
        <v>35</v>
      </c>
      <c r="H142">
        <v>19</v>
      </c>
      <c r="L142">
        <v>10</v>
      </c>
      <c r="P142">
        <f t="shared" si="8"/>
        <v>35</v>
      </c>
      <c r="Q142">
        <f t="shared" si="9"/>
        <v>10</v>
      </c>
      <c r="R142">
        <f t="shared" si="10"/>
        <v>19</v>
      </c>
      <c r="S142">
        <f t="shared" si="11"/>
        <v>64</v>
      </c>
    </row>
    <row r="143" spans="2:19" x14ac:dyDescent="0.35">
      <c r="B143" s="2" t="s">
        <v>139</v>
      </c>
      <c r="C143">
        <v>43</v>
      </c>
      <c r="H143">
        <v>22</v>
      </c>
      <c r="L143">
        <v>18</v>
      </c>
      <c r="P143">
        <f t="shared" si="8"/>
        <v>43</v>
      </c>
      <c r="Q143">
        <f t="shared" si="9"/>
        <v>18</v>
      </c>
      <c r="R143">
        <f t="shared" si="10"/>
        <v>22</v>
      </c>
      <c r="S143">
        <f t="shared" si="11"/>
        <v>83</v>
      </c>
    </row>
    <row r="144" spans="2:19" x14ac:dyDescent="0.35">
      <c r="B144" s="2" t="s">
        <v>140</v>
      </c>
      <c r="C144">
        <v>100</v>
      </c>
      <c r="H144">
        <v>53</v>
      </c>
      <c r="L144">
        <v>27</v>
      </c>
      <c r="P144">
        <f t="shared" si="8"/>
        <v>100</v>
      </c>
      <c r="Q144">
        <f t="shared" si="9"/>
        <v>27</v>
      </c>
      <c r="R144">
        <f t="shared" si="10"/>
        <v>53</v>
      </c>
      <c r="S144">
        <f t="shared" si="11"/>
        <v>180</v>
      </c>
    </row>
    <row r="145" spans="2:19" x14ac:dyDescent="0.35">
      <c r="B145" s="2" t="s">
        <v>141</v>
      </c>
      <c r="C145">
        <v>23</v>
      </c>
      <c r="P145">
        <f t="shared" si="8"/>
        <v>23</v>
      </c>
      <c r="Q145">
        <f t="shared" si="9"/>
        <v>0</v>
      </c>
      <c r="R145">
        <f t="shared" si="10"/>
        <v>0</v>
      </c>
      <c r="S145">
        <f t="shared" si="11"/>
        <v>23</v>
      </c>
    </row>
    <row r="146" spans="2:19" x14ac:dyDescent="0.35">
      <c r="B146" s="2" t="s">
        <v>142</v>
      </c>
      <c r="C146">
        <v>84</v>
      </c>
      <c r="L146">
        <v>29</v>
      </c>
      <c r="P146">
        <f t="shared" si="8"/>
        <v>84</v>
      </c>
      <c r="Q146">
        <f t="shared" si="9"/>
        <v>29</v>
      </c>
      <c r="R146">
        <f t="shared" si="10"/>
        <v>0</v>
      </c>
      <c r="S146">
        <f t="shared" si="11"/>
        <v>113</v>
      </c>
    </row>
    <row r="147" spans="2:19" x14ac:dyDescent="0.35">
      <c r="B147" s="2" t="s">
        <v>143</v>
      </c>
      <c r="H147">
        <v>77</v>
      </c>
      <c r="P147">
        <f t="shared" si="8"/>
        <v>0</v>
      </c>
      <c r="Q147">
        <f t="shared" si="9"/>
        <v>0</v>
      </c>
      <c r="R147">
        <f t="shared" si="10"/>
        <v>77</v>
      </c>
      <c r="S147">
        <f t="shared" si="11"/>
        <v>77</v>
      </c>
    </row>
    <row r="148" spans="2:19" x14ac:dyDescent="0.35">
      <c r="B148" s="2" t="s">
        <v>144</v>
      </c>
      <c r="C148">
        <v>10</v>
      </c>
      <c r="P148">
        <f t="shared" si="8"/>
        <v>10</v>
      </c>
      <c r="Q148">
        <f t="shared" si="9"/>
        <v>0</v>
      </c>
      <c r="R148">
        <f t="shared" si="10"/>
        <v>0</v>
      </c>
      <c r="S148">
        <f t="shared" si="11"/>
        <v>10</v>
      </c>
    </row>
    <row r="149" spans="2:19" x14ac:dyDescent="0.35">
      <c r="B149" s="2" t="s">
        <v>145</v>
      </c>
      <c r="C149">
        <v>246</v>
      </c>
      <c r="L149">
        <v>67</v>
      </c>
      <c r="P149">
        <f t="shared" si="8"/>
        <v>246</v>
      </c>
      <c r="Q149">
        <f t="shared" si="9"/>
        <v>67</v>
      </c>
      <c r="R149">
        <f t="shared" si="10"/>
        <v>0</v>
      </c>
      <c r="S149">
        <f t="shared" si="11"/>
        <v>313</v>
      </c>
    </row>
    <row r="150" spans="2:19" x14ac:dyDescent="0.35">
      <c r="B150" s="2" t="s">
        <v>146</v>
      </c>
      <c r="H150">
        <v>96</v>
      </c>
      <c r="P150">
        <f t="shared" si="8"/>
        <v>0</v>
      </c>
      <c r="Q150">
        <f t="shared" si="9"/>
        <v>0</v>
      </c>
      <c r="R150">
        <f t="shared" si="10"/>
        <v>96</v>
      </c>
      <c r="S150">
        <f t="shared" si="11"/>
        <v>96</v>
      </c>
    </row>
    <row r="151" spans="2:19" x14ac:dyDescent="0.35">
      <c r="B151" s="2" t="s">
        <v>147</v>
      </c>
      <c r="C151">
        <v>1045</v>
      </c>
      <c r="L151">
        <v>265</v>
      </c>
      <c r="P151">
        <f t="shared" si="8"/>
        <v>1045</v>
      </c>
      <c r="Q151">
        <f t="shared" si="9"/>
        <v>265</v>
      </c>
      <c r="R151">
        <f t="shared" si="10"/>
        <v>0</v>
      </c>
      <c r="S151">
        <f t="shared" si="11"/>
        <v>1310</v>
      </c>
    </row>
    <row r="152" spans="2:19" x14ac:dyDescent="0.35">
      <c r="B152" s="2" t="s">
        <v>148</v>
      </c>
      <c r="H152">
        <v>542</v>
      </c>
      <c r="P152">
        <f t="shared" si="8"/>
        <v>0</v>
      </c>
      <c r="Q152">
        <f t="shared" si="9"/>
        <v>0</v>
      </c>
      <c r="R152">
        <f t="shared" si="10"/>
        <v>542</v>
      </c>
      <c r="S152">
        <f t="shared" si="11"/>
        <v>542</v>
      </c>
    </row>
    <row r="153" spans="2:19" x14ac:dyDescent="0.35">
      <c r="B153" s="2" t="s">
        <v>149</v>
      </c>
      <c r="C153">
        <v>21</v>
      </c>
      <c r="P153">
        <f t="shared" si="8"/>
        <v>21</v>
      </c>
      <c r="Q153">
        <f t="shared" si="9"/>
        <v>0</v>
      </c>
      <c r="R153">
        <f t="shared" si="10"/>
        <v>0</v>
      </c>
      <c r="S153">
        <f t="shared" si="11"/>
        <v>21</v>
      </c>
    </row>
    <row r="154" spans="2:19" x14ac:dyDescent="0.35">
      <c r="B154" s="2" t="s">
        <v>150</v>
      </c>
      <c r="C154">
        <v>308</v>
      </c>
      <c r="L154">
        <v>89</v>
      </c>
      <c r="P154">
        <f t="shared" si="8"/>
        <v>308</v>
      </c>
      <c r="Q154">
        <f t="shared" si="9"/>
        <v>89</v>
      </c>
      <c r="R154">
        <f t="shared" si="10"/>
        <v>0</v>
      </c>
      <c r="S154">
        <f t="shared" si="11"/>
        <v>397</v>
      </c>
    </row>
    <row r="155" spans="2:19" x14ac:dyDescent="0.35">
      <c r="B155" s="2" t="s">
        <v>151</v>
      </c>
      <c r="C155">
        <v>233</v>
      </c>
      <c r="L155">
        <v>77</v>
      </c>
      <c r="P155">
        <f t="shared" si="8"/>
        <v>233</v>
      </c>
      <c r="Q155">
        <f t="shared" si="9"/>
        <v>77</v>
      </c>
      <c r="R155">
        <f t="shared" si="10"/>
        <v>0</v>
      </c>
      <c r="S155">
        <f t="shared" si="11"/>
        <v>310</v>
      </c>
    </row>
    <row r="156" spans="2:19" x14ac:dyDescent="0.35">
      <c r="B156" s="2" t="s">
        <v>152</v>
      </c>
      <c r="H156">
        <v>173</v>
      </c>
      <c r="P156">
        <f t="shared" si="8"/>
        <v>0</v>
      </c>
      <c r="Q156">
        <f t="shared" si="9"/>
        <v>0</v>
      </c>
      <c r="R156">
        <f t="shared" si="10"/>
        <v>173</v>
      </c>
      <c r="S156">
        <f t="shared" si="11"/>
        <v>173</v>
      </c>
    </row>
    <row r="157" spans="2:19" x14ac:dyDescent="0.35">
      <c r="B157" s="2" t="s">
        <v>153</v>
      </c>
      <c r="C157">
        <v>8</v>
      </c>
      <c r="P157">
        <f t="shared" si="8"/>
        <v>8</v>
      </c>
      <c r="Q157">
        <f t="shared" si="9"/>
        <v>0</v>
      </c>
      <c r="R157">
        <f t="shared" si="10"/>
        <v>0</v>
      </c>
      <c r="S157">
        <f t="shared" si="11"/>
        <v>8</v>
      </c>
    </row>
    <row r="158" spans="2:19" x14ac:dyDescent="0.35">
      <c r="B158" s="2" t="s">
        <v>154</v>
      </c>
      <c r="C158">
        <v>179</v>
      </c>
      <c r="L158">
        <v>53</v>
      </c>
      <c r="P158">
        <f t="shared" si="8"/>
        <v>179</v>
      </c>
      <c r="Q158">
        <f t="shared" si="9"/>
        <v>53</v>
      </c>
      <c r="R158">
        <f t="shared" si="10"/>
        <v>0</v>
      </c>
      <c r="S158">
        <f t="shared" si="11"/>
        <v>232</v>
      </c>
    </row>
    <row r="159" spans="2:19" x14ac:dyDescent="0.35">
      <c r="B159" s="2" t="s">
        <v>155</v>
      </c>
      <c r="H159">
        <v>337</v>
      </c>
      <c r="P159">
        <f t="shared" si="8"/>
        <v>0</v>
      </c>
      <c r="Q159">
        <f t="shared" si="9"/>
        <v>0</v>
      </c>
      <c r="R159">
        <f t="shared" si="10"/>
        <v>337</v>
      </c>
      <c r="S159">
        <f t="shared" si="11"/>
        <v>337</v>
      </c>
    </row>
    <row r="160" spans="2:19" x14ac:dyDescent="0.35">
      <c r="B160" s="2" t="s">
        <v>156</v>
      </c>
      <c r="C160">
        <v>43</v>
      </c>
      <c r="P160">
        <f t="shared" si="8"/>
        <v>43</v>
      </c>
      <c r="Q160">
        <f t="shared" si="9"/>
        <v>0</v>
      </c>
      <c r="R160">
        <f t="shared" si="10"/>
        <v>0</v>
      </c>
      <c r="S160">
        <f t="shared" si="11"/>
        <v>43</v>
      </c>
    </row>
    <row r="161" spans="2:19" x14ac:dyDescent="0.35">
      <c r="B161" s="2" t="s">
        <v>157</v>
      </c>
      <c r="C161">
        <v>403</v>
      </c>
      <c r="L161">
        <v>109</v>
      </c>
      <c r="P161">
        <f t="shared" si="8"/>
        <v>403</v>
      </c>
      <c r="Q161">
        <f t="shared" si="9"/>
        <v>109</v>
      </c>
      <c r="R161">
        <f t="shared" si="10"/>
        <v>0</v>
      </c>
      <c r="S161">
        <f t="shared" si="11"/>
        <v>512</v>
      </c>
    </row>
    <row r="162" spans="2:19" x14ac:dyDescent="0.35">
      <c r="B162" s="2" t="s">
        <v>158</v>
      </c>
      <c r="C162">
        <v>48</v>
      </c>
      <c r="H162">
        <v>39</v>
      </c>
      <c r="L162">
        <v>15</v>
      </c>
      <c r="P162">
        <f t="shared" si="8"/>
        <v>48</v>
      </c>
      <c r="Q162">
        <f t="shared" si="9"/>
        <v>15</v>
      </c>
      <c r="R162">
        <f t="shared" si="10"/>
        <v>39</v>
      </c>
      <c r="S162">
        <f t="shared" si="11"/>
        <v>102</v>
      </c>
    </row>
    <row r="163" spans="2:19" x14ac:dyDescent="0.35">
      <c r="B163" s="2" t="s">
        <v>159</v>
      </c>
      <c r="C163">
        <v>76</v>
      </c>
      <c r="H163">
        <v>35</v>
      </c>
      <c r="L163">
        <v>22</v>
      </c>
      <c r="P163">
        <f t="shared" si="8"/>
        <v>76</v>
      </c>
      <c r="Q163">
        <f t="shared" si="9"/>
        <v>22</v>
      </c>
      <c r="R163">
        <f t="shared" si="10"/>
        <v>35</v>
      </c>
      <c r="S163">
        <f t="shared" si="11"/>
        <v>133</v>
      </c>
    </row>
    <row r="164" spans="2:19" x14ac:dyDescent="0.35">
      <c r="B164" s="2" t="s">
        <v>160</v>
      </c>
      <c r="C164">
        <v>22</v>
      </c>
      <c r="H164">
        <v>14</v>
      </c>
      <c r="L164">
        <v>8</v>
      </c>
      <c r="P164">
        <f t="shared" si="8"/>
        <v>22</v>
      </c>
      <c r="Q164">
        <f t="shared" si="9"/>
        <v>8</v>
      </c>
      <c r="R164">
        <f t="shared" si="10"/>
        <v>14</v>
      </c>
      <c r="S164">
        <f t="shared" si="11"/>
        <v>44</v>
      </c>
    </row>
    <row r="165" spans="2:19" x14ac:dyDescent="0.35">
      <c r="B165" s="2" t="s">
        <v>161</v>
      </c>
      <c r="C165">
        <v>210</v>
      </c>
      <c r="L165">
        <v>60</v>
      </c>
      <c r="P165">
        <f t="shared" si="8"/>
        <v>210</v>
      </c>
      <c r="Q165">
        <f t="shared" si="9"/>
        <v>60</v>
      </c>
      <c r="R165">
        <f t="shared" si="10"/>
        <v>0</v>
      </c>
      <c r="S165">
        <f t="shared" si="11"/>
        <v>270</v>
      </c>
    </row>
    <row r="166" spans="2:19" x14ac:dyDescent="0.35">
      <c r="B166" s="2" t="s">
        <v>162</v>
      </c>
      <c r="H166">
        <v>131</v>
      </c>
      <c r="P166">
        <f t="shared" si="8"/>
        <v>0</v>
      </c>
      <c r="Q166">
        <f t="shared" si="9"/>
        <v>0</v>
      </c>
      <c r="R166">
        <f t="shared" si="10"/>
        <v>131</v>
      </c>
      <c r="S166">
        <f t="shared" si="11"/>
        <v>131</v>
      </c>
    </row>
    <row r="167" spans="2:19" x14ac:dyDescent="0.35">
      <c r="B167" s="2" t="s">
        <v>163</v>
      </c>
      <c r="C167">
        <v>859</v>
      </c>
      <c r="L167">
        <v>242</v>
      </c>
      <c r="P167">
        <f t="shared" si="8"/>
        <v>859</v>
      </c>
      <c r="Q167">
        <f t="shared" si="9"/>
        <v>242</v>
      </c>
      <c r="R167">
        <f t="shared" si="10"/>
        <v>0</v>
      </c>
      <c r="S167">
        <f t="shared" si="11"/>
        <v>1101</v>
      </c>
    </row>
    <row r="168" spans="2:19" x14ac:dyDescent="0.35">
      <c r="B168" s="2" t="s">
        <v>164</v>
      </c>
      <c r="H168">
        <v>539</v>
      </c>
      <c r="P168">
        <f t="shared" si="8"/>
        <v>0</v>
      </c>
      <c r="Q168">
        <f t="shared" si="9"/>
        <v>0</v>
      </c>
      <c r="R168">
        <f t="shared" si="10"/>
        <v>539</v>
      </c>
      <c r="S168">
        <f t="shared" si="11"/>
        <v>539</v>
      </c>
    </row>
    <row r="169" spans="2:19" x14ac:dyDescent="0.35">
      <c r="B169" s="2" t="s">
        <v>165</v>
      </c>
      <c r="C169">
        <v>258</v>
      </c>
      <c r="H169">
        <v>134</v>
      </c>
      <c r="L169">
        <v>89</v>
      </c>
      <c r="P169">
        <f t="shared" si="8"/>
        <v>258</v>
      </c>
      <c r="Q169">
        <f t="shared" si="9"/>
        <v>89</v>
      </c>
      <c r="R169">
        <f t="shared" si="10"/>
        <v>134</v>
      </c>
      <c r="S169">
        <f t="shared" si="11"/>
        <v>481</v>
      </c>
    </row>
    <row r="170" spans="2:19" x14ac:dyDescent="0.35">
      <c r="B170" s="2" t="s">
        <v>166</v>
      </c>
      <c r="C170">
        <v>39</v>
      </c>
      <c r="P170">
        <f t="shared" si="8"/>
        <v>39</v>
      </c>
      <c r="Q170">
        <f t="shared" si="9"/>
        <v>0</v>
      </c>
      <c r="R170">
        <f t="shared" si="10"/>
        <v>0</v>
      </c>
      <c r="S170">
        <f t="shared" si="11"/>
        <v>39</v>
      </c>
    </row>
    <row r="171" spans="2:19" x14ac:dyDescent="0.35">
      <c r="B171" s="2" t="s">
        <v>167</v>
      </c>
      <c r="D171">
        <v>8</v>
      </c>
      <c r="P171">
        <f t="shared" si="8"/>
        <v>8</v>
      </c>
      <c r="Q171">
        <f t="shared" si="9"/>
        <v>0</v>
      </c>
      <c r="R171">
        <f t="shared" si="10"/>
        <v>0</v>
      </c>
      <c r="S171">
        <f t="shared" si="11"/>
        <v>8</v>
      </c>
    </row>
    <row r="172" spans="2:19" x14ac:dyDescent="0.35">
      <c r="B172" s="2" t="s">
        <v>168</v>
      </c>
      <c r="C172">
        <v>3941</v>
      </c>
      <c r="D172">
        <v>18</v>
      </c>
      <c r="E172">
        <v>224</v>
      </c>
      <c r="L172">
        <v>1149</v>
      </c>
      <c r="M172">
        <v>13</v>
      </c>
      <c r="P172">
        <f t="shared" si="8"/>
        <v>4183</v>
      </c>
      <c r="Q172">
        <f t="shared" si="9"/>
        <v>1162</v>
      </c>
      <c r="R172">
        <f t="shared" si="10"/>
        <v>0</v>
      </c>
      <c r="S172">
        <f t="shared" si="11"/>
        <v>5345</v>
      </c>
    </row>
    <row r="173" spans="2:19" x14ac:dyDescent="0.35">
      <c r="B173" s="2" t="s">
        <v>169</v>
      </c>
      <c r="H173">
        <v>2398</v>
      </c>
      <c r="I173">
        <v>72</v>
      </c>
      <c r="J173">
        <v>77</v>
      </c>
      <c r="P173">
        <f t="shared" si="8"/>
        <v>0</v>
      </c>
      <c r="Q173">
        <f t="shared" si="9"/>
        <v>0</v>
      </c>
      <c r="R173">
        <f t="shared" si="10"/>
        <v>2547</v>
      </c>
      <c r="S173">
        <f t="shared" si="11"/>
        <v>2547</v>
      </c>
    </row>
    <row r="174" spans="2:19" x14ac:dyDescent="0.35">
      <c r="B174" s="2" t="s">
        <v>170</v>
      </c>
      <c r="C174">
        <v>44</v>
      </c>
      <c r="P174">
        <f t="shared" si="8"/>
        <v>44</v>
      </c>
      <c r="Q174">
        <f t="shared" si="9"/>
        <v>0</v>
      </c>
      <c r="R174">
        <f t="shared" si="10"/>
        <v>0</v>
      </c>
      <c r="S174">
        <f t="shared" si="11"/>
        <v>44</v>
      </c>
    </row>
    <row r="175" spans="2:19" x14ac:dyDescent="0.35">
      <c r="B175" s="2" t="s">
        <v>171</v>
      </c>
      <c r="C175">
        <v>10</v>
      </c>
      <c r="P175">
        <f t="shared" si="8"/>
        <v>10</v>
      </c>
      <c r="Q175">
        <f t="shared" si="9"/>
        <v>0</v>
      </c>
      <c r="R175">
        <f t="shared" si="10"/>
        <v>0</v>
      </c>
      <c r="S175">
        <f t="shared" si="11"/>
        <v>10</v>
      </c>
    </row>
    <row r="176" spans="2:19" x14ac:dyDescent="0.35">
      <c r="B176" s="2" t="s">
        <v>172</v>
      </c>
      <c r="C176">
        <v>20</v>
      </c>
      <c r="P176">
        <f t="shared" si="8"/>
        <v>20</v>
      </c>
      <c r="Q176">
        <f t="shared" si="9"/>
        <v>0</v>
      </c>
      <c r="R176">
        <f t="shared" si="10"/>
        <v>0</v>
      </c>
      <c r="S176">
        <f t="shared" si="11"/>
        <v>20</v>
      </c>
    </row>
    <row r="177" spans="2:19" x14ac:dyDescent="0.35">
      <c r="B177" s="2" t="s">
        <v>173</v>
      </c>
      <c r="C177">
        <v>96</v>
      </c>
      <c r="L177">
        <v>15</v>
      </c>
      <c r="P177">
        <f t="shared" si="8"/>
        <v>96</v>
      </c>
      <c r="Q177">
        <f t="shared" si="9"/>
        <v>15</v>
      </c>
      <c r="R177">
        <f t="shared" si="10"/>
        <v>0</v>
      </c>
      <c r="S177">
        <f t="shared" si="11"/>
        <v>111</v>
      </c>
    </row>
    <row r="178" spans="2:19" x14ac:dyDescent="0.35">
      <c r="B178" s="2" t="s">
        <v>174</v>
      </c>
      <c r="H178">
        <v>33</v>
      </c>
      <c r="P178">
        <f t="shared" si="8"/>
        <v>0</v>
      </c>
      <c r="Q178">
        <f t="shared" si="9"/>
        <v>0</v>
      </c>
      <c r="R178">
        <f t="shared" si="10"/>
        <v>33</v>
      </c>
      <c r="S178">
        <f t="shared" si="11"/>
        <v>33</v>
      </c>
    </row>
    <row r="179" spans="2:19" x14ac:dyDescent="0.35">
      <c r="B179" s="2" t="s">
        <v>175</v>
      </c>
      <c r="C179">
        <v>192</v>
      </c>
      <c r="L179">
        <v>56</v>
      </c>
      <c r="P179">
        <f t="shared" si="8"/>
        <v>192</v>
      </c>
      <c r="Q179">
        <f t="shared" si="9"/>
        <v>56</v>
      </c>
      <c r="R179">
        <f t="shared" si="10"/>
        <v>0</v>
      </c>
      <c r="S179">
        <f t="shared" si="11"/>
        <v>248</v>
      </c>
    </row>
    <row r="180" spans="2:19" x14ac:dyDescent="0.35">
      <c r="B180" s="2" t="s">
        <v>176</v>
      </c>
      <c r="H180">
        <v>135</v>
      </c>
      <c r="P180">
        <f t="shared" si="8"/>
        <v>0</v>
      </c>
      <c r="Q180">
        <f t="shared" si="9"/>
        <v>0</v>
      </c>
      <c r="R180">
        <f t="shared" si="10"/>
        <v>135</v>
      </c>
      <c r="S180">
        <f t="shared" si="11"/>
        <v>135</v>
      </c>
    </row>
    <row r="181" spans="2:19" x14ac:dyDescent="0.35">
      <c r="B181" s="2" t="s">
        <v>177</v>
      </c>
      <c r="C181">
        <v>619</v>
      </c>
      <c r="H181">
        <v>343</v>
      </c>
      <c r="I181">
        <v>45</v>
      </c>
      <c r="L181">
        <v>192</v>
      </c>
      <c r="P181">
        <f t="shared" si="8"/>
        <v>619</v>
      </c>
      <c r="Q181">
        <f t="shared" si="9"/>
        <v>192</v>
      </c>
      <c r="R181">
        <f t="shared" si="10"/>
        <v>388</v>
      </c>
      <c r="S181">
        <f t="shared" si="11"/>
        <v>1199</v>
      </c>
    </row>
    <row r="182" spans="2:19" x14ac:dyDescent="0.35">
      <c r="B182" s="2" t="s">
        <v>178</v>
      </c>
      <c r="C182">
        <v>394</v>
      </c>
      <c r="L182">
        <v>126</v>
      </c>
      <c r="P182">
        <f t="shared" si="8"/>
        <v>394</v>
      </c>
      <c r="Q182">
        <f t="shared" si="9"/>
        <v>126</v>
      </c>
      <c r="R182">
        <f t="shared" si="10"/>
        <v>0</v>
      </c>
      <c r="S182">
        <f t="shared" si="11"/>
        <v>520</v>
      </c>
    </row>
    <row r="183" spans="2:19" x14ac:dyDescent="0.35">
      <c r="B183" s="2" t="s">
        <v>179</v>
      </c>
      <c r="H183">
        <v>278</v>
      </c>
      <c r="P183">
        <f t="shared" si="8"/>
        <v>0</v>
      </c>
      <c r="Q183">
        <f t="shared" si="9"/>
        <v>0</v>
      </c>
      <c r="R183">
        <f t="shared" si="10"/>
        <v>278</v>
      </c>
      <c r="S183">
        <f t="shared" si="11"/>
        <v>278</v>
      </c>
    </row>
    <row r="184" spans="2:19" x14ac:dyDescent="0.35">
      <c r="B184" s="2" t="s">
        <v>180</v>
      </c>
      <c r="C184">
        <v>53</v>
      </c>
      <c r="L184">
        <v>14</v>
      </c>
      <c r="P184">
        <f t="shared" si="8"/>
        <v>53</v>
      </c>
      <c r="Q184">
        <f t="shared" si="9"/>
        <v>14</v>
      </c>
      <c r="R184">
        <f t="shared" si="10"/>
        <v>0</v>
      </c>
      <c r="S184">
        <f t="shared" si="11"/>
        <v>67</v>
      </c>
    </row>
    <row r="185" spans="2:19" x14ac:dyDescent="0.35">
      <c r="B185" s="2" t="s">
        <v>181</v>
      </c>
      <c r="C185">
        <v>19</v>
      </c>
      <c r="P185">
        <f t="shared" si="8"/>
        <v>19</v>
      </c>
      <c r="Q185">
        <f t="shared" si="9"/>
        <v>0</v>
      </c>
      <c r="R185">
        <f t="shared" si="10"/>
        <v>0</v>
      </c>
      <c r="S185">
        <f t="shared" si="11"/>
        <v>19</v>
      </c>
    </row>
    <row r="186" spans="2:19" x14ac:dyDescent="0.35">
      <c r="B186" s="2" t="s">
        <v>182</v>
      </c>
      <c r="C186">
        <v>9</v>
      </c>
      <c r="P186">
        <f t="shared" si="8"/>
        <v>9</v>
      </c>
      <c r="Q186">
        <f t="shared" si="9"/>
        <v>0</v>
      </c>
      <c r="R186">
        <f t="shared" si="10"/>
        <v>0</v>
      </c>
      <c r="S186">
        <f t="shared" si="11"/>
        <v>9</v>
      </c>
    </row>
    <row r="187" spans="2:19" x14ac:dyDescent="0.35">
      <c r="B187" s="2" t="s">
        <v>183</v>
      </c>
      <c r="C187">
        <v>18</v>
      </c>
      <c r="P187">
        <f t="shared" si="8"/>
        <v>18</v>
      </c>
      <c r="Q187">
        <f t="shared" si="9"/>
        <v>0</v>
      </c>
      <c r="R187">
        <f t="shared" si="10"/>
        <v>0</v>
      </c>
      <c r="S187">
        <f t="shared" si="11"/>
        <v>18</v>
      </c>
    </row>
    <row r="188" spans="2:19" x14ac:dyDescent="0.35">
      <c r="B188" s="2" t="s">
        <v>184</v>
      </c>
      <c r="C188">
        <v>15</v>
      </c>
      <c r="P188">
        <f t="shared" si="8"/>
        <v>15</v>
      </c>
      <c r="Q188">
        <f t="shared" si="9"/>
        <v>0</v>
      </c>
      <c r="R188">
        <f t="shared" si="10"/>
        <v>0</v>
      </c>
      <c r="S188">
        <f t="shared" si="11"/>
        <v>15</v>
      </c>
    </row>
    <row r="189" spans="2:19" x14ac:dyDescent="0.35">
      <c r="B189" s="2" t="s">
        <v>185</v>
      </c>
      <c r="C189">
        <v>145</v>
      </c>
      <c r="L189">
        <v>39</v>
      </c>
      <c r="P189">
        <f t="shared" si="8"/>
        <v>145</v>
      </c>
      <c r="Q189">
        <f t="shared" si="9"/>
        <v>39</v>
      </c>
      <c r="R189">
        <f t="shared" si="10"/>
        <v>0</v>
      </c>
      <c r="S189">
        <f t="shared" si="11"/>
        <v>184</v>
      </c>
    </row>
    <row r="190" spans="2:19" x14ac:dyDescent="0.35">
      <c r="B190" s="2" t="s">
        <v>186</v>
      </c>
      <c r="H190">
        <v>57</v>
      </c>
      <c r="P190">
        <f t="shared" si="8"/>
        <v>0</v>
      </c>
      <c r="Q190">
        <f t="shared" si="9"/>
        <v>0</v>
      </c>
      <c r="R190">
        <f t="shared" si="10"/>
        <v>57</v>
      </c>
      <c r="S190">
        <f t="shared" si="11"/>
        <v>57</v>
      </c>
    </row>
    <row r="191" spans="2:19" x14ac:dyDescent="0.35">
      <c r="B191" s="2" t="s">
        <v>187</v>
      </c>
      <c r="C191">
        <v>125</v>
      </c>
      <c r="H191">
        <v>77</v>
      </c>
      <c r="L191">
        <v>42</v>
      </c>
      <c r="P191">
        <f t="shared" si="8"/>
        <v>125</v>
      </c>
      <c r="Q191">
        <f t="shared" si="9"/>
        <v>42</v>
      </c>
      <c r="R191">
        <f t="shared" si="10"/>
        <v>77</v>
      </c>
      <c r="S191">
        <f t="shared" si="11"/>
        <v>244</v>
      </c>
    </row>
    <row r="192" spans="2:19" x14ac:dyDescent="0.35">
      <c r="B192" s="2" t="s">
        <v>188</v>
      </c>
      <c r="C192">
        <v>46</v>
      </c>
      <c r="H192">
        <v>18</v>
      </c>
      <c r="L192">
        <v>11</v>
      </c>
      <c r="P192">
        <f t="shared" si="8"/>
        <v>46</v>
      </c>
      <c r="Q192">
        <f t="shared" si="9"/>
        <v>11</v>
      </c>
      <c r="R192">
        <f t="shared" si="10"/>
        <v>18</v>
      </c>
      <c r="S192">
        <f t="shared" si="11"/>
        <v>75</v>
      </c>
    </row>
    <row r="193" spans="2:19" x14ac:dyDescent="0.35">
      <c r="B193" s="2" t="s">
        <v>189</v>
      </c>
      <c r="C193">
        <v>246</v>
      </c>
      <c r="H193">
        <v>134</v>
      </c>
      <c r="L193">
        <v>85</v>
      </c>
      <c r="P193">
        <f t="shared" si="8"/>
        <v>246</v>
      </c>
      <c r="Q193">
        <f t="shared" si="9"/>
        <v>85</v>
      </c>
      <c r="R193">
        <f t="shared" si="10"/>
        <v>134</v>
      </c>
      <c r="S193">
        <f t="shared" si="11"/>
        <v>465</v>
      </c>
    </row>
    <row r="194" spans="2:19" x14ac:dyDescent="0.35">
      <c r="B194" s="2" t="s">
        <v>190</v>
      </c>
      <c r="C194">
        <v>101</v>
      </c>
      <c r="L194">
        <v>32</v>
      </c>
      <c r="P194">
        <f t="shared" si="8"/>
        <v>101</v>
      </c>
      <c r="Q194">
        <f t="shared" si="9"/>
        <v>32</v>
      </c>
      <c r="R194">
        <f t="shared" si="10"/>
        <v>0</v>
      </c>
      <c r="S194">
        <f t="shared" si="11"/>
        <v>133</v>
      </c>
    </row>
    <row r="195" spans="2:19" x14ac:dyDescent="0.35">
      <c r="B195" s="2" t="s">
        <v>191</v>
      </c>
      <c r="H195">
        <v>70</v>
      </c>
      <c r="P195">
        <f t="shared" si="8"/>
        <v>0</v>
      </c>
      <c r="Q195">
        <f t="shared" si="9"/>
        <v>0</v>
      </c>
      <c r="R195">
        <f t="shared" si="10"/>
        <v>70</v>
      </c>
      <c r="S195">
        <f t="shared" si="11"/>
        <v>70</v>
      </c>
    </row>
    <row r="196" spans="2:19" x14ac:dyDescent="0.35">
      <c r="B196" s="2" t="s">
        <v>192</v>
      </c>
      <c r="C196">
        <v>44</v>
      </c>
      <c r="P196">
        <f t="shared" si="8"/>
        <v>44</v>
      </c>
      <c r="Q196">
        <f t="shared" si="9"/>
        <v>0</v>
      </c>
      <c r="R196">
        <f t="shared" si="10"/>
        <v>0</v>
      </c>
      <c r="S196">
        <f t="shared" si="11"/>
        <v>44</v>
      </c>
    </row>
    <row r="197" spans="2:19" x14ac:dyDescent="0.35">
      <c r="B197" s="2" t="s">
        <v>193</v>
      </c>
      <c r="C197">
        <v>91</v>
      </c>
      <c r="H197">
        <v>57</v>
      </c>
      <c r="L197">
        <v>23</v>
      </c>
      <c r="P197">
        <f t="shared" si="8"/>
        <v>91</v>
      </c>
      <c r="Q197">
        <f t="shared" si="9"/>
        <v>23</v>
      </c>
      <c r="R197">
        <f t="shared" si="10"/>
        <v>57</v>
      </c>
      <c r="S197">
        <f t="shared" si="11"/>
        <v>171</v>
      </c>
    </row>
    <row r="198" spans="2:19" x14ac:dyDescent="0.35">
      <c r="B198" s="2" t="s">
        <v>194</v>
      </c>
      <c r="C198">
        <v>89</v>
      </c>
      <c r="H198">
        <v>43</v>
      </c>
      <c r="L198">
        <v>24</v>
      </c>
      <c r="P198">
        <f t="shared" si="8"/>
        <v>89</v>
      </c>
      <c r="Q198">
        <f t="shared" si="9"/>
        <v>24</v>
      </c>
      <c r="R198">
        <f t="shared" si="10"/>
        <v>43</v>
      </c>
      <c r="S198">
        <f t="shared" si="11"/>
        <v>156</v>
      </c>
    </row>
    <row r="199" spans="2:19" x14ac:dyDescent="0.35">
      <c r="B199" s="2" t="s">
        <v>195</v>
      </c>
      <c r="C199">
        <v>193</v>
      </c>
      <c r="H199">
        <v>99</v>
      </c>
      <c r="L199">
        <v>48</v>
      </c>
      <c r="P199">
        <f t="shared" ref="P199:P262" si="12">SUM(C199:G199)</f>
        <v>193</v>
      </c>
      <c r="Q199">
        <f t="shared" ref="Q199:Q262" si="13">SUM(L199:N199)</f>
        <v>48</v>
      </c>
      <c r="R199">
        <f t="shared" ref="R199:R262" si="14">SUM(H199:K199)</f>
        <v>99</v>
      </c>
      <c r="S199">
        <f t="shared" ref="S199:S262" si="15">SUM(P199:R199)</f>
        <v>340</v>
      </c>
    </row>
    <row r="200" spans="2:19" x14ac:dyDescent="0.35">
      <c r="B200" s="2" t="s">
        <v>196</v>
      </c>
      <c r="C200">
        <v>99</v>
      </c>
      <c r="H200">
        <v>60</v>
      </c>
      <c r="L200">
        <v>31</v>
      </c>
      <c r="P200">
        <f t="shared" si="12"/>
        <v>99</v>
      </c>
      <c r="Q200">
        <f t="shared" si="13"/>
        <v>31</v>
      </c>
      <c r="R200">
        <f t="shared" si="14"/>
        <v>60</v>
      </c>
      <c r="S200">
        <f t="shared" si="15"/>
        <v>190</v>
      </c>
    </row>
    <row r="201" spans="2:19" x14ac:dyDescent="0.35">
      <c r="B201" s="2" t="s">
        <v>197</v>
      </c>
      <c r="C201">
        <v>4216</v>
      </c>
      <c r="D201">
        <v>0</v>
      </c>
      <c r="E201">
        <v>75</v>
      </c>
      <c r="L201">
        <v>1154</v>
      </c>
      <c r="M201">
        <v>0</v>
      </c>
      <c r="P201">
        <f t="shared" si="12"/>
        <v>4291</v>
      </c>
      <c r="Q201">
        <f t="shared" si="13"/>
        <v>1154</v>
      </c>
      <c r="R201">
        <f t="shared" si="14"/>
        <v>0</v>
      </c>
      <c r="S201">
        <f t="shared" si="15"/>
        <v>5445</v>
      </c>
    </row>
    <row r="202" spans="2:19" x14ac:dyDescent="0.35">
      <c r="B202" s="2" t="s">
        <v>198</v>
      </c>
      <c r="H202">
        <v>3860</v>
      </c>
      <c r="I202">
        <v>93</v>
      </c>
      <c r="J202">
        <v>73</v>
      </c>
      <c r="P202">
        <f t="shared" si="12"/>
        <v>0</v>
      </c>
      <c r="Q202">
        <f t="shared" si="13"/>
        <v>0</v>
      </c>
      <c r="R202">
        <f t="shared" si="14"/>
        <v>4026</v>
      </c>
      <c r="S202">
        <f t="shared" si="15"/>
        <v>4026</v>
      </c>
    </row>
    <row r="203" spans="2:19" x14ac:dyDescent="0.35">
      <c r="B203" s="2" t="s">
        <v>199</v>
      </c>
      <c r="C203">
        <v>1174</v>
      </c>
      <c r="L203">
        <v>373</v>
      </c>
      <c r="P203">
        <f t="shared" si="12"/>
        <v>1174</v>
      </c>
      <c r="Q203">
        <f t="shared" si="13"/>
        <v>373</v>
      </c>
      <c r="R203">
        <f t="shared" si="14"/>
        <v>0</v>
      </c>
      <c r="S203">
        <f t="shared" si="15"/>
        <v>1547</v>
      </c>
    </row>
    <row r="204" spans="2:19" x14ac:dyDescent="0.35">
      <c r="B204" s="2" t="s">
        <v>200</v>
      </c>
      <c r="C204">
        <v>418</v>
      </c>
      <c r="L204">
        <v>117</v>
      </c>
      <c r="P204">
        <f t="shared" si="12"/>
        <v>418</v>
      </c>
      <c r="Q204">
        <f t="shared" si="13"/>
        <v>117</v>
      </c>
      <c r="R204">
        <f t="shared" si="14"/>
        <v>0</v>
      </c>
      <c r="S204">
        <f t="shared" si="15"/>
        <v>535</v>
      </c>
    </row>
    <row r="205" spans="2:19" x14ac:dyDescent="0.35">
      <c r="B205" s="2" t="s">
        <v>201</v>
      </c>
      <c r="C205">
        <v>74</v>
      </c>
      <c r="L205">
        <v>17</v>
      </c>
      <c r="P205">
        <f t="shared" si="12"/>
        <v>74</v>
      </c>
      <c r="Q205">
        <f t="shared" si="13"/>
        <v>17</v>
      </c>
      <c r="R205">
        <f t="shared" si="14"/>
        <v>0</v>
      </c>
      <c r="S205">
        <f t="shared" si="15"/>
        <v>91</v>
      </c>
    </row>
    <row r="206" spans="2:19" x14ac:dyDescent="0.35">
      <c r="B206" s="2" t="s">
        <v>202</v>
      </c>
      <c r="C206">
        <v>267</v>
      </c>
      <c r="L206">
        <v>73</v>
      </c>
      <c r="P206">
        <f t="shared" si="12"/>
        <v>267</v>
      </c>
      <c r="Q206">
        <f t="shared" si="13"/>
        <v>73</v>
      </c>
      <c r="R206">
        <f t="shared" si="14"/>
        <v>0</v>
      </c>
      <c r="S206">
        <f t="shared" si="15"/>
        <v>340</v>
      </c>
    </row>
    <row r="207" spans="2:19" x14ac:dyDescent="0.35">
      <c r="B207" s="2" t="s">
        <v>203</v>
      </c>
      <c r="C207">
        <v>47</v>
      </c>
      <c r="L207">
        <v>4</v>
      </c>
      <c r="P207">
        <f t="shared" si="12"/>
        <v>47</v>
      </c>
      <c r="Q207">
        <f t="shared" si="13"/>
        <v>4</v>
      </c>
      <c r="R207">
        <f t="shared" si="14"/>
        <v>0</v>
      </c>
      <c r="S207">
        <f t="shared" si="15"/>
        <v>51</v>
      </c>
    </row>
    <row r="208" spans="2:19" x14ac:dyDescent="0.35">
      <c r="B208" s="2" t="s">
        <v>204</v>
      </c>
      <c r="C208">
        <v>110</v>
      </c>
      <c r="L208">
        <v>27</v>
      </c>
      <c r="P208">
        <f t="shared" si="12"/>
        <v>110</v>
      </c>
      <c r="Q208">
        <f t="shared" si="13"/>
        <v>27</v>
      </c>
      <c r="R208">
        <f t="shared" si="14"/>
        <v>0</v>
      </c>
      <c r="S208">
        <f t="shared" si="15"/>
        <v>137</v>
      </c>
    </row>
    <row r="209" spans="2:19" x14ac:dyDescent="0.35">
      <c r="B209" s="2" t="s">
        <v>205</v>
      </c>
      <c r="C209">
        <v>424</v>
      </c>
      <c r="L209">
        <v>143</v>
      </c>
      <c r="P209">
        <f t="shared" si="12"/>
        <v>424</v>
      </c>
      <c r="Q209">
        <f t="shared" si="13"/>
        <v>143</v>
      </c>
      <c r="R209">
        <f t="shared" si="14"/>
        <v>0</v>
      </c>
      <c r="S209">
        <f t="shared" si="15"/>
        <v>567</v>
      </c>
    </row>
    <row r="210" spans="2:19" x14ac:dyDescent="0.35">
      <c r="B210" s="2" t="s">
        <v>206</v>
      </c>
      <c r="C210">
        <v>12</v>
      </c>
      <c r="P210">
        <f t="shared" si="12"/>
        <v>12</v>
      </c>
      <c r="Q210">
        <f t="shared" si="13"/>
        <v>0</v>
      </c>
      <c r="R210">
        <f t="shared" si="14"/>
        <v>0</v>
      </c>
      <c r="S210">
        <f t="shared" si="15"/>
        <v>12</v>
      </c>
    </row>
    <row r="211" spans="2:19" x14ac:dyDescent="0.35">
      <c r="B211" s="2" t="s">
        <v>207</v>
      </c>
      <c r="C211">
        <v>184</v>
      </c>
      <c r="L211">
        <v>48</v>
      </c>
      <c r="P211">
        <f t="shared" si="12"/>
        <v>184</v>
      </c>
      <c r="Q211">
        <f t="shared" si="13"/>
        <v>48</v>
      </c>
      <c r="R211">
        <f t="shared" si="14"/>
        <v>0</v>
      </c>
      <c r="S211">
        <f t="shared" si="15"/>
        <v>232</v>
      </c>
    </row>
    <row r="212" spans="2:19" x14ac:dyDescent="0.35">
      <c r="B212" s="2" t="s">
        <v>208</v>
      </c>
      <c r="C212">
        <v>25</v>
      </c>
      <c r="L212">
        <v>7</v>
      </c>
      <c r="P212">
        <f t="shared" si="12"/>
        <v>25</v>
      </c>
      <c r="Q212">
        <f t="shared" si="13"/>
        <v>7</v>
      </c>
      <c r="R212">
        <f t="shared" si="14"/>
        <v>0</v>
      </c>
      <c r="S212">
        <f t="shared" si="15"/>
        <v>32</v>
      </c>
    </row>
    <row r="213" spans="2:19" x14ac:dyDescent="0.35">
      <c r="B213" s="2" t="s">
        <v>209</v>
      </c>
      <c r="C213">
        <v>120</v>
      </c>
      <c r="L213">
        <v>37</v>
      </c>
      <c r="P213">
        <f t="shared" si="12"/>
        <v>120</v>
      </c>
      <c r="Q213">
        <f t="shared" si="13"/>
        <v>37</v>
      </c>
      <c r="R213">
        <f t="shared" si="14"/>
        <v>0</v>
      </c>
      <c r="S213">
        <f t="shared" si="15"/>
        <v>157</v>
      </c>
    </row>
    <row r="214" spans="2:19" x14ac:dyDescent="0.35">
      <c r="B214" s="2" t="s">
        <v>210</v>
      </c>
      <c r="C214">
        <v>696</v>
      </c>
      <c r="H214">
        <v>387</v>
      </c>
      <c r="I214">
        <v>80</v>
      </c>
      <c r="L214">
        <v>217</v>
      </c>
      <c r="P214">
        <f t="shared" si="12"/>
        <v>696</v>
      </c>
      <c r="Q214">
        <f t="shared" si="13"/>
        <v>217</v>
      </c>
      <c r="R214">
        <f t="shared" si="14"/>
        <v>467</v>
      </c>
      <c r="S214">
        <f t="shared" si="15"/>
        <v>1380</v>
      </c>
    </row>
    <row r="215" spans="2:19" x14ac:dyDescent="0.35">
      <c r="B215" s="2" t="s">
        <v>211</v>
      </c>
      <c r="C215">
        <v>301</v>
      </c>
      <c r="L215">
        <v>92</v>
      </c>
      <c r="P215">
        <f t="shared" si="12"/>
        <v>301</v>
      </c>
      <c r="Q215">
        <f t="shared" si="13"/>
        <v>92</v>
      </c>
      <c r="R215">
        <f t="shared" si="14"/>
        <v>0</v>
      </c>
      <c r="S215">
        <f t="shared" si="15"/>
        <v>393</v>
      </c>
    </row>
    <row r="216" spans="2:19" x14ac:dyDescent="0.35">
      <c r="B216" s="2" t="s">
        <v>212</v>
      </c>
      <c r="H216">
        <v>160</v>
      </c>
      <c r="P216">
        <f t="shared" si="12"/>
        <v>0</v>
      </c>
      <c r="Q216">
        <f t="shared" si="13"/>
        <v>0</v>
      </c>
      <c r="R216">
        <f t="shared" si="14"/>
        <v>160</v>
      </c>
      <c r="S216">
        <f t="shared" si="15"/>
        <v>160</v>
      </c>
    </row>
    <row r="217" spans="2:19" x14ac:dyDescent="0.35">
      <c r="B217" s="2" t="s">
        <v>213</v>
      </c>
      <c r="C217">
        <v>30</v>
      </c>
      <c r="L217">
        <v>12</v>
      </c>
      <c r="P217">
        <f t="shared" si="12"/>
        <v>30</v>
      </c>
      <c r="Q217">
        <f t="shared" si="13"/>
        <v>12</v>
      </c>
      <c r="R217">
        <f t="shared" si="14"/>
        <v>0</v>
      </c>
      <c r="S217">
        <f t="shared" si="15"/>
        <v>42</v>
      </c>
    </row>
    <row r="218" spans="2:19" x14ac:dyDescent="0.35">
      <c r="B218" s="2" t="s">
        <v>214</v>
      </c>
      <c r="H218">
        <v>33</v>
      </c>
      <c r="P218">
        <f t="shared" si="12"/>
        <v>0</v>
      </c>
      <c r="Q218">
        <f t="shared" si="13"/>
        <v>0</v>
      </c>
      <c r="R218">
        <f t="shared" si="14"/>
        <v>33</v>
      </c>
      <c r="S218">
        <f t="shared" si="15"/>
        <v>33</v>
      </c>
    </row>
    <row r="219" spans="2:19" x14ac:dyDescent="0.35">
      <c r="B219" s="2" t="s">
        <v>215</v>
      </c>
      <c r="C219">
        <v>623</v>
      </c>
      <c r="L219">
        <v>182</v>
      </c>
      <c r="P219">
        <f t="shared" si="12"/>
        <v>623</v>
      </c>
      <c r="Q219">
        <f t="shared" si="13"/>
        <v>182</v>
      </c>
      <c r="R219">
        <f t="shared" si="14"/>
        <v>0</v>
      </c>
      <c r="S219">
        <f t="shared" si="15"/>
        <v>805</v>
      </c>
    </row>
    <row r="220" spans="2:19" x14ac:dyDescent="0.35">
      <c r="B220" s="2" t="s">
        <v>216</v>
      </c>
      <c r="H220">
        <v>438</v>
      </c>
      <c r="P220">
        <f t="shared" si="12"/>
        <v>0</v>
      </c>
      <c r="Q220">
        <f t="shared" si="13"/>
        <v>0</v>
      </c>
      <c r="R220">
        <f t="shared" si="14"/>
        <v>438</v>
      </c>
      <c r="S220">
        <f t="shared" si="15"/>
        <v>438</v>
      </c>
    </row>
    <row r="221" spans="2:19" x14ac:dyDescent="0.35">
      <c r="B221" s="2" t="s">
        <v>217</v>
      </c>
      <c r="C221">
        <v>69</v>
      </c>
      <c r="L221">
        <v>28</v>
      </c>
      <c r="P221">
        <f t="shared" si="12"/>
        <v>69</v>
      </c>
      <c r="Q221">
        <f t="shared" si="13"/>
        <v>28</v>
      </c>
      <c r="R221">
        <f t="shared" si="14"/>
        <v>0</v>
      </c>
      <c r="S221">
        <f t="shared" si="15"/>
        <v>97</v>
      </c>
    </row>
    <row r="222" spans="2:19" x14ac:dyDescent="0.35">
      <c r="B222" s="2" t="s">
        <v>218</v>
      </c>
      <c r="C222">
        <v>5</v>
      </c>
      <c r="P222">
        <f t="shared" si="12"/>
        <v>5</v>
      </c>
      <c r="Q222">
        <f t="shared" si="13"/>
        <v>0</v>
      </c>
      <c r="R222">
        <f t="shared" si="14"/>
        <v>0</v>
      </c>
      <c r="S222">
        <f t="shared" si="15"/>
        <v>5</v>
      </c>
    </row>
    <row r="223" spans="2:19" x14ac:dyDescent="0.35">
      <c r="B223" s="2" t="s">
        <v>219</v>
      </c>
      <c r="C223">
        <v>35</v>
      </c>
      <c r="L223">
        <v>9</v>
      </c>
      <c r="P223">
        <f t="shared" si="12"/>
        <v>35</v>
      </c>
      <c r="Q223">
        <f t="shared" si="13"/>
        <v>9</v>
      </c>
      <c r="R223">
        <f t="shared" si="14"/>
        <v>0</v>
      </c>
      <c r="S223">
        <f t="shared" si="15"/>
        <v>44</v>
      </c>
    </row>
    <row r="224" spans="2:19" x14ac:dyDescent="0.35">
      <c r="B224" s="2" t="s">
        <v>220</v>
      </c>
      <c r="C224">
        <v>37</v>
      </c>
      <c r="H224">
        <v>21</v>
      </c>
      <c r="L224">
        <v>13</v>
      </c>
      <c r="P224">
        <f t="shared" si="12"/>
        <v>37</v>
      </c>
      <c r="Q224">
        <f t="shared" si="13"/>
        <v>13</v>
      </c>
      <c r="R224">
        <f t="shared" si="14"/>
        <v>21</v>
      </c>
      <c r="S224">
        <f t="shared" si="15"/>
        <v>71</v>
      </c>
    </row>
    <row r="225" spans="2:19" x14ac:dyDescent="0.35">
      <c r="B225" s="2" t="s">
        <v>221</v>
      </c>
      <c r="C225">
        <v>42</v>
      </c>
      <c r="H225">
        <v>26</v>
      </c>
      <c r="L225">
        <v>19</v>
      </c>
      <c r="P225">
        <f t="shared" si="12"/>
        <v>42</v>
      </c>
      <c r="Q225">
        <f t="shared" si="13"/>
        <v>19</v>
      </c>
      <c r="R225">
        <f t="shared" si="14"/>
        <v>26</v>
      </c>
      <c r="S225">
        <f t="shared" si="15"/>
        <v>87</v>
      </c>
    </row>
    <row r="226" spans="2:19" x14ac:dyDescent="0.35">
      <c r="B226" s="2" t="s">
        <v>222</v>
      </c>
      <c r="H226">
        <v>14</v>
      </c>
      <c r="P226">
        <f t="shared" si="12"/>
        <v>0</v>
      </c>
      <c r="Q226">
        <f t="shared" si="13"/>
        <v>0</v>
      </c>
      <c r="R226">
        <f t="shared" si="14"/>
        <v>14</v>
      </c>
      <c r="S226">
        <f t="shared" si="15"/>
        <v>14</v>
      </c>
    </row>
    <row r="227" spans="2:19" x14ac:dyDescent="0.35">
      <c r="B227" s="2" t="s">
        <v>223</v>
      </c>
      <c r="C227">
        <v>278</v>
      </c>
      <c r="E227">
        <v>8</v>
      </c>
      <c r="H227">
        <v>150</v>
      </c>
      <c r="L227">
        <v>79</v>
      </c>
      <c r="P227">
        <f t="shared" si="12"/>
        <v>286</v>
      </c>
      <c r="Q227">
        <f t="shared" si="13"/>
        <v>79</v>
      </c>
      <c r="R227">
        <f t="shared" si="14"/>
        <v>150</v>
      </c>
      <c r="S227">
        <f t="shared" si="15"/>
        <v>515</v>
      </c>
    </row>
    <row r="228" spans="2:19" x14ac:dyDescent="0.35">
      <c r="B228" s="2" t="s">
        <v>224</v>
      </c>
      <c r="C228">
        <v>23</v>
      </c>
      <c r="H228">
        <v>11</v>
      </c>
      <c r="L228">
        <v>8</v>
      </c>
      <c r="P228">
        <f t="shared" si="12"/>
        <v>23</v>
      </c>
      <c r="Q228">
        <f t="shared" si="13"/>
        <v>8</v>
      </c>
      <c r="R228">
        <f t="shared" si="14"/>
        <v>11</v>
      </c>
      <c r="S228">
        <f t="shared" si="15"/>
        <v>42</v>
      </c>
    </row>
    <row r="229" spans="2:19" x14ac:dyDescent="0.35">
      <c r="B229" s="2" t="s">
        <v>225</v>
      </c>
      <c r="C229">
        <v>48</v>
      </c>
      <c r="P229">
        <f t="shared" si="12"/>
        <v>48</v>
      </c>
      <c r="Q229">
        <f t="shared" si="13"/>
        <v>0</v>
      </c>
      <c r="R229">
        <f t="shared" si="14"/>
        <v>0</v>
      </c>
      <c r="S229">
        <f t="shared" si="15"/>
        <v>48</v>
      </c>
    </row>
    <row r="230" spans="2:19" x14ac:dyDescent="0.35">
      <c r="B230" s="2" t="s">
        <v>226</v>
      </c>
      <c r="C230">
        <v>267</v>
      </c>
      <c r="L230">
        <v>82</v>
      </c>
      <c r="P230">
        <f t="shared" si="12"/>
        <v>267</v>
      </c>
      <c r="Q230">
        <f t="shared" si="13"/>
        <v>82</v>
      </c>
      <c r="R230">
        <f t="shared" si="14"/>
        <v>0</v>
      </c>
      <c r="S230">
        <f t="shared" si="15"/>
        <v>349</v>
      </c>
    </row>
    <row r="231" spans="2:19" x14ac:dyDescent="0.35">
      <c r="B231" s="2" t="s">
        <v>227</v>
      </c>
      <c r="H231">
        <v>151</v>
      </c>
      <c r="P231">
        <f t="shared" si="12"/>
        <v>0</v>
      </c>
      <c r="Q231">
        <f t="shared" si="13"/>
        <v>0</v>
      </c>
      <c r="R231">
        <f t="shared" si="14"/>
        <v>151</v>
      </c>
      <c r="S231">
        <f t="shared" si="15"/>
        <v>151</v>
      </c>
    </row>
    <row r="232" spans="2:19" x14ac:dyDescent="0.35">
      <c r="B232" s="2" t="s">
        <v>228</v>
      </c>
      <c r="C232">
        <v>89</v>
      </c>
      <c r="L232">
        <v>16</v>
      </c>
      <c r="P232">
        <f t="shared" si="12"/>
        <v>89</v>
      </c>
      <c r="Q232">
        <f t="shared" si="13"/>
        <v>16</v>
      </c>
      <c r="R232">
        <f t="shared" si="14"/>
        <v>0</v>
      </c>
      <c r="S232">
        <f t="shared" si="15"/>
        <v>105</v>
      </c>
    </row>
    <row r="233" spans="2:19" x14ac:dyDescent="0.35">
      <c r="B233" s="2" t="s">
        <v>229</v>
      </c>
      <c r="H233">
        <v>36</v>
      </c>
      <c r="P233">
        <f t="shared" si="12"/>
        <v>0</v>
      </c>
      <c r="Q233">
        <f t="shared" si="13"/>
        <v>0</v>
      </c>
      <c r="R233">
        <f t="shared" si="14"/>
        <v>36</v>
      </c>
      <c r="S233">
        <f t="shared" si="15"/>
        <v>36</v>
      </c>
    </row>
    <row r="234" spans="2:19" x14ac:dyDescent="0.35">
      <c r="B234" s="2" t="s">
        <v>230</v>
      </c>
      <c r="C234">
        <v>39</v>
      </c>
      <c r="P234">
        <f t="shared" si="12"/>
        <v>39</v>
      </c>
      <c r="Q234">
        <f t="shared" si="13"/>
        <v>0</v>
      </c>
      <c r="R234">
        <f t="shared" si="14"/>
        <v>0</v>
      </c>
      <c r="S234">
        <f t="shared" si="15"/>
        <v>39</v>
      </c>
    </row>
    <row r="235" spans="2:19" x14ac:dyDescent="0.35">
      <c r="B235" s="2" t="s">
        <v>231</v>
      </c>
      <c r="C235">
        <v>11</v>
      </c>
      <c r="P235">
        <f t="shared" si="12"/>
        <v>11</v>
      </c>
      <c r="Q235">
        <f t="shared" si="13"/>
        <v>0</v>
      </c>
      <c r="R235">
        <f t="shared" si="14"/>
        <v>0</v>
      </c>
      <c r="S235">
        <f t="shared" si="15"/>
        <v>11</v>
      </c>
    </row>
    <row r="236" spans="2:19" x14ac:dyDescent="0.35">
      <c r="B236" s="2" t="s">
        <v>232</v>
      </c>
      <c r="C236">
        <v>128</v>
      </c>
      <c r="L236">
        <v>34</v>
      </c>
      <c r="P236">
        <f t="shared" si="12"/>
        <v>128</v>
      </c>
      <c r="Q236">
        <f t="shared" si="13"/>
        <v>34</v>
      </c>
      <c r="R236">
        <f t="shared" si="14"/>
        <v>0</v>
      </c>
      <c r="S236">
        <f t="shared" si="15"/>
        <v>162</v>
      </c>
    </row>
    <row r="237" spans="2:19" x14ac:dyDescent="0.35">
      <c r="B237" s="2" t="s">
        <v>233</v>
      </c>
      <c r="H237">
        <v>67</v>
      </c>
      <c r="P237">
        <f t="shared" si="12"/>
        <v>0</v>
      </c>
      <c r="Q237">
        <f t="shared" si="13"/>
        <v>0</v>
      </c>
      <c r="R237">
        <f t="shared" si="14"/>
        <v>67</v>
      </c>
      <c r="S237">
        <f t="shared" si="15"/>
        <v>67</v>
      </c>
    </row>
    <row r="238" spans="2:19" x14ac:dyDescent="0.35">
      <c r="B238" s="2" t="s">
        <v>235</v>
      </c>
      <c r="C238">
        <v>315</v>
      </c>
      <c r="L238">
        <v>93</v>
      </c>
      <c r="P238">
        <f t="shared" si="12"/>
        <v>315</v>
      </c>
      <c r="Q238">
        <f t="shared" si="13"/>
        <v>93</v>
      </c>
      <c r="R238">
        <f t="shared" si="14"/>
        <v>0</v>
      </c>
      <c r="S238">
        <f t="shared" si="15"/>
        <v>408</v>
      </c>
    </row>
    <row r="239" spans="2:19" x14ac:dyDescent="0.35">
      <c r="B239" s="2" t="s">
        <v>236</v>
      </c>
      <c r="H239">
        <v>178</v>
      </c>
      <c r="P239">
        <f t="shared" si="12"/>
        <v>0</v>
      </c>
      <c r="Q239">
        <f t="shared" si="13"/>
        <v>0</v>
      </c>
      <c r="R239">
        <f t="shared" si="14"/>
        <v>178</v>
      </c>
      <c r="S239">
        <f t="shared" si="15"/>
        <v>178</v>
      </c>
    </row>
    <row r="240" spans="2:19" x14ac:dyDescent="0.35">
      <c r="B240" s="2" t="s">
        <v>237</v>
      </c>
      <c r="C240">
        <v>20</v>
      </c>
      <c r="P240">
        <f t="shared" si="12"/>
        <v>20</v>
      </c>
      <c r="Q240">
        <f t="shared" si="13"/>
        <v>0</v>
      </c>
      <c r="R240">
        <f t="shared" si="14"/>
        <v>0</v>
      </c>
      <c r="S240">
        <f t="shared" si="15"/>
        <v>20</v>
      </c>
    </row>
    <row r="241" spans="2:19" x14ac:dyDescent="0.35">
      <c r="B241" s="2" t="s">
        <v>238</v>
      </c>
      <c r="C241">
        <v>13</v>
      </c>
      <c r="P241">
        <f t="shared" si="12"/>
        <v>13</v>
      </c>
      <c r="Q241">
        <f t="shared" si="13"/>
        <v>0</v>
      </c>
      <c r="R241">
        <f t="shared" si="14"/>
        <v>0</v>
      </c>
      <c r="S241">
        <f t="shared" si="15"/>
        <v>13</v>
      </c>
    </row>
    <row r="242" spans="2:19" x14ac:dyDescent="0.35">
      <c r="B242" s="2" t="s">
        <v>239</v>
      </c>
      <c r="C242">
        <v>18</v>
      </c>
      <c r="P242">
        <f t="shared" si="12"/>
        <v>18</v>
      </c>
      <c r="Q242">
        <f t="shared" si="13"/>
        <v>0</v>
      </c>
      <c r="R242">
        <f t="shared" si="14"/>
        <v>0</v>
      </c>
      <c r="S242">
        <f t="shared" si="15"/>
        <v>18</v>
      </c>
    </row>
    <row r="243" spans="2:19" x14ac:dyDescent="0.35">
      <c r="B243" s="2" t="s">
        <v>240</v>
      </c>
      <c r="C243">
        <v>29</v>
      </c>
      <c r="P243">
        <f t="shared" si="12"/>
        <v>29</v>
      </c>
      <c r="Q243">
        <f t="shared" si="13"/>
        <v>0</v>
      </c>
      <c r="R243">
        <f t="shared" si="14"/>
        <v>0</v>
      </c>
      <c r="S243">
        <f t="shared" si="15"/>
        <v>29</v>
      </c>
    </row>
    <row r="244" spans="2:19" x14ac:dyDescent="0.35">
      <c r="B244" s="2" t="s">
        <v>241</v>
      </c>
      <c r="C244">
        <v>28</v>
      </c>
      <c r="P244">
        <f t="shared" si="12"/>
        <v>28</v>
      </c>
      <c r="Q244">
        <f t="shared" si="13"/>
        <v>0</v>
      </c>
      <c r="R244">
        <f t="shared" si="14"/>
        <v>0</v>
      </c>
      <c r="S244">
        <f t="shared" si="15"/>
        <v>28</v>
      </c>
    </row>
    <row r="245" spans="2:19" x14ac:dyDescent="0.35">
      <c r="B245" s="2" t="s">
        <v>242</v>
      </c>
      <c r="C245">
        <v>93</v>
      </c>
      <c r="H245">
        <v>47</v>
      </c>
      <c r="L245">
        <v>24</v>
      </c>
      <c r="P245">
        <f t="shared" si="12"/>
        <v>93</v>
      </c>
      <c r="Q245">
        <f t="shared" si="13"/>
        <v>24</v>
      </c>
      <c r="R245">
        <f t="shared" si="14"/>
        <v>47</v>
      </c>
      <c r="S245">
        <f t="shared" si="15"/>
        <v>164</v>
      </c>
    </row>
    <row r="246" spans="2:19" x14ac:dyDescent="0.35">
      <c r="B246" s="2" t="s">
        <v>243</v>
      </c>
      <c r="C246">
        <v>524</v>
      </c>
      <c r="D246">
        <v>276</v>
      </c>
      <c r="E246">
        <v>241</v>
      </c>
      <c r="H246">
        <v>395</v>
      </c>
      <c r="I246">
        <v>60</v>
      </c>
      <c r="J246">
        <v>63</v>
      </c>
      <c r="L246">
        <v>189</v>
      </c>
      <c r="M246">
        <v>64</v>
      </c>
      <c r="N246">
        <v>39</v>
      </c>
      <c r="P246">
        <f t="shared" si="12"/>
        <v>1041</v>
      </c>
      <c r="Q246">
        <f t="shared" si="13"/>
        <v>292</v>
      </c>
      <c r="R246">
        <f t="shared" si="14"/>
        <v>518</v>
      </c>
      <c r="S246">
        <f t="shared" si="15"/>
        <v>1851</v>
      </c>
    </row>
    <row r="247" spans="2:19" x14ac:dyDescent="0.35">
      <c r="B247" s="2" t="s">
        <v>244</v>
      </c>
      <c r="C247">
        <v>534</v>
      </c>
      <c r="L247">
        <v>151</v>
      </c>
      <c r="P247">
        <f t="shared" si="12"/>
        <v>534</v>
      </c>
      <c r="Q247">
        <f t="shared" si="13"/>
        <v>151</v>
      </c>
      <c r="R247">
        <f t="shared" si="14"/>
        <v>0</v>
      </c>
      <c r="S247">
        <f t="shared" si="15"/>
        <v>685</v>
      </c>
    </row>
    <row r="248" spans="2:19" x14ac:dyDescent="0.35">
      <c r="B248" s="2" t="s">
        <v>245</v>
      </c>
      <c r="H248">
        <v>370</v>
      </c>
      <c r="P248">
        <f t="shared" si="12"/>
        <v>0</v>
      </c>
      <c r="Q248">
        <f t="shared" si="13"/>
        <v>0</v>
      </c>
      <c r="R248">
        <f t="shared" si="14"/>
        <v>370</v>
      </c>
      <c r="S248">
        <f t="shared" si="15"/>
        <v>370</v>
      </c>
    </row>
    <row r="249" spans="2:19" x14ac:dyDescent="0.35">
      <c r="B249" s="2" t="s">
        <v>246</v>
      </c>
      <c r="C249">
        <v>866</v>
      </c>
      <c r="H249">
        <v>522</v>
      </c>
      <c r="I249">
        <v>47</v>
      </c>
      <c r="L249">
        <v>243</v>
      </c>
      <c r="M249">
        <v>27</v>
      </c>
      <c r="P249">
        <f t="shared" si="12"/>
        <v>866</v>
      </c>
      <c r="Q249">
        <f t="shared" si="13"/>
        <v>270</v>
      </c>
      <c r="R249">
        <f t="shared" si="14"/>
        <v>569</v>
      </c>
      <c r="S249">
        <f t="shared" si="15"/>
        <v>1705</v>
      </c>
    </row>
    <row r="250" spans="2:19" x14ac:dyDescent="0.35">
      <c r="B250" s="2" t="s">
        <v>247</v>
      </c>
      <c r="C250">
        <v>157</v>
      </c>
      <c r="H250">
        <v>77</v>
      </c>
      <c r="L250">
        <v>38</v>
      </c>
      <c r="P250">
        <f t="shared" si="12"/>
        <v>157</v>
      </c>
      <c r="Q250">
        <f t="shared" si="13"/>
        <v>38</v>
      </c>
      <c r="R250">
        <f t="shared" si="14"/>
        <v>77</v>
      </c>
      <c r="S250">
        <f t="shared" si="15"/>
        <v>272</v>
      </c>
    </row>
    <row r="251" spans="2:19" x14ac:dyDescent="0.35">
      <c r="B251" s="2" t="s">
        <v>248</v>
      </c>
      <c r="C251">
        <v>177</v>
      </c>
      <c r="H251">
        <v>117</v>
      </c>
      <c r="L251">
        <v>54</v>
      </c>
      <c r="P251">
        <f t="shared" si="12"/>
        <v>177</v>
      </c>
      <c r="Q251">
        <f t="shared" si="13"/>
        <v>54</v>
      </c>
      <c r="R251">
        <f t="shared" si="14"/>
        <v>117</v>
      </c>
      <c r="S251">
        <f t="shared" si="15"/>
        <v>348</v>
      </c>
    </row>
    <row r="252" spans="2:19" x14ac:dyDescent="0.35">
      <c r="B252" s="2" t="s">
        <v>249</v>
      </c>
      <c r="C252">
        <v>257</v>
      </c>
      <c r="L252">
        <v>39</v>
      </c>
      <c r="P252">
        <f t="shared" si="12"/>
        <v>257</v>
      </c>
      <c r="Q252">
        <f t="shared" si="13"/>
        <v>39</v>
      </c>
      <c r="R252">
        <f t="shared" si="14"/>
        <v>0</v>
      </c>
      <c r="S252">
        <f t="shared" si="15"/>
        <v>296</v>
      </c>
    </row>
    <row r="253" spans="2:19" x14ac:dyDescent="0.35">
      <c r="B253" s="2" t="s">
        <v>250</v>
      </c>
      <c r="C253">
        <v>380</v>
      </c>
      <c r="H253">
        <v>260</v>
      </c>
      <c r="L253">
        <v>131</v>
      </c>
      <c r="P253">
        <f t="shared" si="12"/>
        <v>380</v>
      </c>
      <c r="Q253">
        <f t="shared" si="13"/>
        <v>131</v>
      </c>
      <c r="R253">
        <f t="shared" si="14"/>
        <v>260</v>
      </c>
      <c r="S253">
        <f t="shared" si="15"/>
        <v>771</v>
      </c>
    </row>
    <row r="254" spans="2:19" x14ac:dyDescent="0.35">
      <c r="B254" s="2" t="s">
        <v>251</v>
      </c>
      <c r="C254">
        <v>648</v>
      </c>
      <c r="L254">
        <v>208</v>
      </c>
      <c r="P254">
        <f t="shared" si="12"/>
        <v>648</v>
      </c>
      <c r="Q254">
        <f t="shared" si="13"/>
        <v>208</v>
      </c>
      <c r="R254">
        <f t="shared" si="14"/>
        <v>0</v>
      </c>
      <c r="S254">
        <f t="shared" si="15"/>
        <v>856</v>
      </c>
    </row>
    <row r="255" spans="2:19" x14ac:dyDescent="0.35">
      <c r="B255" s="2" t="s">
        <v>252</v>
      </c>
      <c r="H255">
        <v>373</v>
      </c>
      <c r="P255">
        <f t="shared" si="12"/>
        <v>0</v>
      </c>
      <c r="Q255">
        <f t="shared" si="13"/>
        <v>0</v>
      </c>
      <c r="R255">
        <f t="shared" si="14"/>
        <v>373</v>
      </c>
      <c r="S255">
        <f t="shared" si="15"/>
        <v>373</v>
      </c>
    </row>
    <row r="256" spans="2:19" x14ac:dyDescent="0.35">
      <c r="B256" s="2" t="s">
        <v>253</v>
      </c>
      <c r="C256">
        <v>70</v>
      </c>
      <c r="L256">
        <v>22</v>
      </c>
      <c r="P256">
        <f t="shared" si="12"/>
        <v>70</v>
      </c>
      <c r="Q256">
        <f t="shared" si="13"/>
        <v>22</v>
      </c>
      <c r="R256">
        <f t="shared" si="14"/>
        <v>0</v>
      </c>
      <c r="S256">
        <f t="shared" si="15"/>
        <v>92</v>
      </c>
    </row>
    <row r="257" spans="2:19" x14ac:dyDescent="0.35">
      <c r="B257" s="2" t="s">
        <v>254</v>
      </c>
      <c r="H257">
        <v>45</v>
      </c>
      <c r="P257">
        <f t="shared" si="12"/>
        <v>0</v>
      </c>
      <c r="Q257">
        <f t="shared" si="13"/>
        <v>0</v>
      </c>
      <c r="R257">
        <f t="shared" si="14"/>
        <v>45</v>
      </c>
      <c r="S257">
        <f t="shared" si="15"/>
        <v>45</v>
      </c>
    </row>
    <row r="258" spans="2:19" x14ac:dyDescent="0.35">
      <c r="B258" s="2" t="s">
        <v>255</v>
      </c>
      <c r="C258">
        <v>10</v>
      </c>
      <c r="P258">
        <f t="shared" si="12"/>
        <v>10</v>
      </c>
      <c r="Q258">
        <f t="shared" si="13"/>
        <v>0</v>
      </c>
      <c r="R258">
        <f t="shared" si="14"/>
        <v>0</v>
      </c>
      <c r="S258">
        <f t="shared" si="15"/>
        <v>10</v>
      </c>
    </row>
    <row r="259" spans="2:19" x14ac:dyDescent="0.35">
      <c r="B259" s="2" t="s">
        <v>256</v>
      </c>
      <c r="C259">
        <v>147</v>
      </c>
      <c r="L259">
        <v>40</v>
      </c>
      <c r="P259">
        <f t="shared" si="12"/>
        <v>147</v>
      </c>
      <c r="Q259">
        <f t="shared" si="13"/>
        <v>40</v>
      </c>
      <c r="R259">
        <f t="shared" si="14"/>
        <v>0</v>
      </c>
      <c r="S259">
        <f t="shared" si="15"/>
        <v>187</v>
      </c>
    </row>
    <row r="260" spans="2:19" x14ac:dyDescent="0.35">
      <c r="B260" s="2" t="s">
        <v>257</v>
      </c>
      <c r="H260">
        <v>97</v>
      </c>
      <c r="P260">
        <f t="shared" si="12"/>
        <v>0</v>
      </c>
      <c r="Q260">
        <f t="shared" si="13"/>
        <v>0</v>
      </c>
      <c r="R260">
        <f t="shared" si="14"/>
        <v>97</v>
      </c>
      <c r="S260">
        <f t="shared" si="15"/>
        <v>97</v>
      </c>
    </row>
    <row r="261" spans="2:19" x14ac:dyDescent="0.35">
      <c r="B261" s="2" t="s">
        <v>258</v>
      </c>
      <c r="C261">
        <v>76</v>
      </c>
      <c r="P261">
        <f t="shared" si="12"/>
        <v>76</v>
      </c>
      <c r="Q261">
        <f t="shared" si="13"/>
        <v>0</v>
      </c>
      <c r="R261">
        <f t="shared" si="14"/>
        <v>0</v>
      </c>
      <c r="S261">
        <f t="shared" si="15"/>
        <v>76</v>
      </c>
    </row>
    <row r="262" spans="2:19" x14ac:dyDescent="0.35">
      <c r="B262" s="2" t="s">
        <v>259</v>
      </c>
      <c r="C262">
        <v>58</v>
      </c>
      <c r="L262">
        <v>19</v>
      </c>
      <c r="P262">
        <f t="shared" si="12"/>
        <v>58</v>
      </c>
      <c r="Q262">
        <f t="shared" si="13"/>
        <v>19</v>
      </c>
      <c r="R262">
        <f t="shared" si="14"/>
        <v>0</v>
      </c>
      <c r="S262">
        <f t="shared" si="15"/>
        <v>77</v>
      </c>
    </row>
    <row r="263" spans="2:19" x14ac:dyDescent="0.35">
      <c r="B263" s="2" t="s">
        <v>260</v>
      </c>
      <c r="H263">
        <v>37</v>
      </c>
      <c r="P263">
        <f t="shared" ref="P263:P326" si="16">SUM(C263:G263)</f>
        <v>0</v>
      </c>
      <c r="Q263">
        <f t="shared" ref="Q263:Q326" si="17">SUM(L263:N263)</f>
        <v>0</v>
      </c>
      <c r="R263">
        <f t="shared" ref="R263:R326" si="18">SUM(H263:K263)</f>
        <v>37</v>
      </c>
      <c r="S263">
        <f t="shared" ref="S263:S326" si="19">SUM(P263:R263)</f>
        <v>37</v>
      </c>
    </row>
    <row r="264" spans="2:19" x14ac:dyDescent="0.35">
      <c r="B264" s="2" t="s">
        <v>261</v>
      </c>
      <c r="C264">
        <v>124</v>
      </c>
      <c r="L264">
        <v>33</v>
      </c>
      <c r="P264">
        <f t="shared" si="16"/>
        <v>124</v>
      </c>
      <c r="Q264">
        <f t="shared" si="17"/>
        <v>33</v>
      </c>
      <c r="R264">
        <f t="shared" si="18"/>
        <v>0</v>
      </c>
      <c r="S264">
        <f t="shared" si="19"/>
        <v>157</v>
      </c>
    </row>
    <row r="265" spans="2:19" x14ac:dyDescent="0.35">
      <c r="B265" s="2" t="s">
        <v>262</v>
      </c>
      <c r="C265">
        <v>463</v>
      </c>
      <c r="L265">
        <v>125</v>
      </c>
      <c r="P265">
        <f t="shared" si="16"/>
        <v>463</v>
      </c>
      <c r="Q265">
        <f t="shared" si="17"/>
        <v>125</v>
      </c>
      <c r="R265">
        <f t="shared" si="18"/>
        <v>0</v>
      </c>
      <c r="S265">
        <f t="shared" si="19"/>
        <v>588</v>
      </c>
    </row>
    <row r="266" spans="2:19" x14ac:dyDescent="0.35">
      <c r="B266" s="2" t="s">
        <v>263</v>
      </c>
      <c r="H266">
        <v>270</v>
      </c>
      <c r="P266">
        <f t="shared" si="16"/>
        <v>0</v>
      </c>
      <c r="Q266">
        <f t="shared" si="17"/>
        <v>0</v>
      </c>
      <c r="R266">
        <f t="shared" si="18"/>
        <v>270</v>
      </c>
      <c r="S266">
        <f t="shared" si="19"/>
        <v>270</v>
      </c>
    </row>
    <row r="267" spans="2:19" x14ac:dyDescent="0.35">
      <c r="B267" s="2" t="s">
        <v>264</v>
      </c>
      <c r="C267">
        <v>157</v>
      </c>
      <c r="L267">
        <v>45</v>
      </c>
      <c r="P267">
        <f t="shared" si="16"/>
        <v>157</v>
      </c>
      <c r="Q267">
        <f t="shared" si="17"/>
        <v>45</v>
      </c>
      <c r="R267">
        <f t="shared" si="18"/>
        <v>0</v>
      </c>
      <c r="S267">
        <f t="shared" si="19"/>
        <v>202</v>
      </c>
    </row>
    <row r="268" spans="2:19" x14ac:dyDescent="0.35">
      <c r="B268" s="2" t="s">
        <v>265</v>
      </c>
      <c r="H268">
        <v>85</v>
      </c>
      <c r="P268">
        <f t="shared" si="16"/>
        <v>0</v>
      </c>
      <c r="Q268">
        <f t="shared" si="17"/>
        <v>0</v>
      </c>
      <c r="R268">
        <f t="shared" si="18"/>
        <v>85</v>
      </c>
      <c r="S268">
        <f t="shared" si="19"/>
        <v>85</v>
      </c>
    </row>
    <row r="269" spans="2:19" x14ac:dyDescent="0.35">
      <c r="B269" s="2" t="s">
        <v>266</v>
      </c>
      <c r="C269">
        <v>362</v>
      </c>
      <c r="L269">
        <v>115</v>
      </c>
      <c r="P269">
        <f t="shared" si="16"/>
        <v>362</v>
      </c>
      <c r="Q269">
        <f t="shared" si="17"/>
        <v>115</v>
      </c>
      <c r="R269">
        <f t="shared" si="18"/>
        <v>0</v>
      </c>
      <c r="S269">
        <f t="shared" si="19"/>
        <v>477</v>
      </c>
    </row>
    <row r="270" spans="2:19" x14ac:dyDescent="0.35">
      <c r="B270" s="2" t="s">
        <v>267</v>
      </c>
      <c r="H270">
        <v>217</v>
      </c>
      <c r="P270">
        <f t="shared" si="16"/>
        <v>0</v>
      </c>
      <c r="Q270">
        <f t="shared" si="17"/>
        <v>0</v>
      </c>
      <c r="R270">
        <f t="shared" si="18"/>
        <v>217</v>
      </c>
      <c r="S270">
        <f t="shared" si="19"/>
        <v>217</v>
      </c>
    </row>
    <row r="271" spans="2:19" x14ac:dyDescent="0.35">
      <c r="B271" s="2" t="s">
        <v>268</v>
      </c>
      <c r="C271">
        <v>75</v>
      </c>
      <c r="L271">
        <v>19</v>
      </c>
      <c r="P271">
        <f t="shared" si="16"/>
        <v>75</v>
      </c>
      <c r="Q271">
        <f t="shared" si="17"/>
        <v>19</v>
      </c>
      <c r="R271">
        <f t="shared" si="18"/>
        <v>0</v>
      </c>
      <c r="S271">
        <f t="shared" si="19"/>
        <v>94</v>
      </c>
    </row>
    <row r="272" spans="2:19" x14ac:dyDescent="0.35">
      <c r="B272" s="2" t="s">
        <v>269</v>
      </c>
      <c r="H272">
        <v>51</v>
      </c>
      <c r="P272">
        <f t="shared" si="16"/>
        <v>0</v>
      </c>
      <c r="Q272">
        <f t="shared" si="17"/>
        <v>0</v>
      </c>
      <c r="R272">
        <f t="shared" si="18"/>
        <v>51</v>
      </c>
      <c r="S272">
        <f t="shared" si="19"/>
        <v>51</v>
      </c>
    </row>
    <row r="273" spans="2:19" x14ac:dyDescent="0.35">
      <c r="B273" s="2" t="s">
        <v>270</v>
      </c>
      <c r="C273">
        <v>100</v>
      </c>
      <c r="H273">
        <v>51</v>
      </c>
      <c r="L273">
        <v>28</v>
      </c>
      <c r="P273">
        <f t="shared" si="16"/>
        <v>100</v>
      </c>
      <c r="Q273">
        <f t="shared" si="17"/>
        <v>28</v>
      </c>
      <c r="R273">
        <f t="shared" si="18"/>
        <v>51</v>
      </c>
      <c r="S273">
        <f t="shared" si="19"/>
        <v>179</v>
      </c>
    </row>
    <row r="274" spans="2:19" x14ac:dyDescent="0.35">
      <c r="B274" s="2" t="s">
        <v>271</v>
      </c>
      <c r="C274">
        <v>40</v>
      </c>
      <c r="L274">
        <v>12</v>
      </c>
      <c r="P274">
        <f t="shared" si="16"/>
        <v>40</v>
      </c>
      <c r="Q274">
        <f t="shared" si="17"/>
        <v>12</v>
      </c>
      <c r="R274">
        <f t="shared" si="18"/>
        <v>0</v>
      </c>
      <c r="S274">
        <f t="shared" si="19"/>
        <v>52</v>
      </c>
    </row>
    <row r="275" spans="2:19" x14ac:dyDescent="0.35">
      <c r="B275" s="2" t="s">
        <v>272</v>
      </c>
      <c r="H275">
        <v>39</v>
      </c>
      <c r="P275">
        <f t="shared" si="16"/>
        <v>0</v>
      </c>
      <c r="Q275">
        <f t="shared" si="17"/>
        <v>0</v>
      </c>
      <c r="R275">
        <f t="shared" si="18"/>
        <v>39</v>
      </c>
      <c r="S275">
        <f t="shared" si="19"/>
        <v>39</v>
      </c>
    </row>
    <row r="276" spans="2:19" x14ac:dyDescent="0.35">
      <c r="B276" s="2" t="s">
        <v>273</v>
      </c>
      <c r="C276">
        <v>10</v>
      </c>
      <c r="P276">
        <f t="shared" si="16"/>
        <v>10</v>
      </c>
      <c r="Q276">
        <f t="shared" si="17"/>
        <v>0</v>
      </c>
      <c r="R276">
        <f t="shared" si="18"/>
        <v>0</v>
      </c>
      <c r="S276">
        <f t="shared" si="19"/>
        <v>10</v>
      </c>
    </row>
    <row r="277" spans="2:19" x14ac:dyDescent="0.35">
      <c r="B277" s="2" t="s">
        <v>274</v>
      </c>
      <c r="C277">
        <v>155</v>
      </c>
      <c r="L277">
        <v>42</v>
      </c>
      <c r="P277">
        <f t="shared" si="16"/>
        <v>155</v>
      </c>
      <c r="Q277">
        <f t="shared" si="17"/>
        <v>42</v>
      </c>
      <c r="R277">
        <f t="shared" si="18"/>
        <v>0</v>
      </c>
      <c r="S277">
        <f t="shared" si="19"/>
        <v>197</v>
      </c>
    </row>
    <row r="278" spans="2:19" x14ac:dyDescent="0.35">
      <c r="B278" s="2" t="s">
        <v>275</v>
      </c>
      <c r="H278">
        <v>105</v>
      </c>
      <c r="P278">
        <f t="shared" si="16"/>
        <v>0</v>
      </c>
      <c r="Q278">
        <f t="shared" si="17"/>
        <v>0</v>
      </c>
      <c r="R278">
        <f t="shared" si="18"/>
        <v>105</v>
      </c>
      <c r="S278">
        <f t="shared" si="19"/>
        <v>105</v>
      </c>
    </row>
    <row r="279" spans="2:19" x14ac:dyDescent="0.35">
      <c r="B279" s="2" t="s">
        <v>276</v>
      </c>
      <c r="C279">
        <v>303</v>
      </c>
      <c r="L279">
        <v>85</v>
      </c>
      <c r="P279">
        <f t="shared" si="16"/>
        <v>303</v>
      </c>
      <c r="Q279">
        <f t="shared" si="17"/>
        <v>85</v>
      </c>
      <c r="R279">
        <f t="shared" si="18"/>
        <v>0</v>
      </c>
      <c r="S279">
        <f t="shared" si="19"/>
        <v>388</v>
      </c>
    </row>
    <row r="280" spans="2:19" x14ac:dyDescent="0.35">
      <c r="B280" s="2" t="s">
        <v>277</v>
      </c>
      <c r="C280">
        <v>30</v>
      </c>
      <c r="H280">
        <v>22</v>
      </c>
      <c r="L280">
        <v>14</v>
      </c>
      <c r="P280">
        <f t="shared" si="16"/>
        <v>30</v>
      </c>
      <c r="Q280">
        <f t="shared" si="17"/>
        <v>14</v>
      </c>
      <c r="R280">
        <f t="shared" si="18"/>
        <v>22</v>
      </c>
      <c r="S280">
        <f t="shared" si="19"/>
        <v>66</v>
      </c>
    </row>
    <row r="281" spans="2:19" x14ac:dyDescent="0.35">
      <c r="B281" s="2" t="s">
        <v>278</v>
      </c>
      <c r="C281">
        <v>257</v>
      </c>
      <c r="L281">
        <v>81</v>
      </c>
      <c r="P281">
        <f t="shared" si="16"/>
        <v>257</v>
      </c>
      <c r="Q281">
        <f t="shared" si="17"/>
        <v>81</v>
      </c>
      <c r="R281">
        <f t="shared" si="18"/>
        <v>0</v>
      </c>
      <c r="S281">
        <f t="shared" si="19"/>
        <v>338</v>
      </c>
    </row>
    <row r="282" spans="2:19" x14ac:dyDescent="0.35">
      <c r="B282" s="2" t="s">
        <v>279</v>
      </c>
      <c r="H282">
        <v>157</v>
      </c>
      <c r="P282">
        <f t="shared" si="16"/>
        <v>0</v>
      </c>
      <c r="Q282">
        <f t="shared" si="17"/>
        <v>0</v>
      </c>
      <c r="R282">
        <f t="shared" si="18"/>
        <v>157</v>
      </c>
      <c r="S282">
        <f t="shared" si="19"/>
        <v>157</v>
      </c>
    </row>
    <row r="283" spans="2:19" x14ac:dyDescent="0.35">
      <c r="B283" s="2" t="s">
        <v>280</v>
      </c>
      <c r="C283">
        <v>73</v>
      </c>
      <c r="L283">
        <v>10</v>
      </c>
      <c r="P283">
        <f t="shared" si="16"/>
        <v>73</v>
      </c>
      <c r="Q283">
        <f t="shared" si="17"/>
        <v>10</v>
      </c>
      <c r="R283">
        <f t="shared" si="18"/>
        <v>0</v>
      </c>
      <c r="S283">
        <f t="shared" si="19"/>
        <v>83</v>
      </c>
    </row>
    <row r="284" spans="2:19" x14ac:dyDescent="0.35">
      <c r="B284" s="2" t="s">
        <v>281</v>
      </c>
      <c r="C284">
        <v>227</v>
      </c>
      <c r="H284">
        <v>128</v>
      </c>
      <c r="L284">
        <v>81</v>
      </c>
      <c r="P284">
        <f t="shared" si="16"/>
        <v>227</v>
      </c>
      <c r="Q284">
        <f t="shared" si="17"/>
        <v>81</v>
      </c>
      <c r="R284">
        <f t="shared" si="18"/>
        <v>128</v>
      </c>
      <c r="S284">
        <f t="shared" si="19"/>
        <v>436</v>
      </c>
    </row>
    <row r="285" spans="2:19" x14ac:dyDescent="0.35">
      <c r="B285" s="2" t="s">
        <v>282</v>
      </c>
      <c r="C285">
        <v>247</v>
      </c>
      <c r="L285">
        <v>74</v>
      </c>
      <c r="P285">
        <f t="shared" si="16"/>
        <v>247</v>
      </c>
      <c r="Q285">
        <f t="shared" si="17"/>
        <v>74</v>
      </c>
      <c r="R285">
        <f t="shared" si="18"/>
        <v>0</v>
      </c>
      <c r="S285">
        <f t="shared" si="19"/>
        <v>321</v>
      </c>
    </row>
    <row r="286" spans="2:19" x14ac:dyDescent="0.35">
      <c r="B286" s="2" t="s">
        <v>283</v>
      </c>
      <c r="H286">
        <v>187</v>
      </c>
      <c r="P286">
        <f t="shared" si="16"/>
        <v>0</v>
      </c>
      <c r="Q286">
        <f t="shared" si="17"/>
        <v>0</v>
      </c>
      <c r="R286">
        <f t="shared" si="18"/>
        <v>187</v>
      </c>
      <c r="S286">
        <f t="shared" si="19"/>
        <v>187</v>
      </c>
    </row>
    <row r="287" spans="2:19" x14ac:dyDescent="0.35">
      <c r="B287" s="2" t="s">
        <v>284</v>
      </c>
      <c r="C287">
        <v>28</v>
      </c>
      <c r="L287">
        <v>4</v>
      </c>
      <c r="P287">
        <f t="shared" si="16"/>
        <v>28</v>
      </c>
      <c r="Q287">
        <f t="shared" si="17"/>
        <v>4</v>
      </c>
      <c r="R287">
        <f t="shared" si="18"/>
        <v>0</v>
      </c>
      <c r="S287">
        <f t="shared" si="19"/>
        <v>32</v>
      </c>
    </row>
    <row r="288" spans="2:19" x14ac:dyDescent="0.35">
      <c r="B288" s="2" t="s">
        <v>285</v>
      </c>
      <c r="C288">
        <v>37</v>
      </c>
      <c r="L288">
        <v>12</v>
      </c>
      <c r="P288">
        <f t="shared" si="16"/>
        <v>37</v>
      </c>
      <c r="Q288">
        <f t="shared" si="17"/>
        <v>12</v>
      </c>
      <c r="R288">
        <f t="shared" si="18"/>
        <v>0</v>
      </c>
      <c r="S288">
        <f t="shared" si="19"/>
        <v>49</v>
      </c>
    </row>
    <row r="289" spans="2:19" x14ac:dyDescent="0.35">
      <c r="B289" s="2" t="s">
        <v>286</v>
      </c>
      <c r="C289">
        <v>72</v>
      </c>
      <c r="L289">
        <v>29</v>
      </c>
      <c r="P289">
        <f t="shared" si="16"/>
        <v>72</v>
      </c>
      <c r="Q289">
        <f t="shared" si="17"/>
        <v>29</v>
      </c>
      <c r="R289">
        <f t="shared" si="18"/>
        <v>0</v>
      </c>
      <c r="S289">
        <f t="shared" si="19"/>
        <v>101</v>
      </c>
    </row>
    <row r="290" spans="2:19" x14ac:dyDescent="0.35">
      <c r="B290" s="2" t="s">
        <v>287</v>
      </c>
      <c r="H290">
        <v>57</v>
      </c>
      <c r="P290">
        <f t="shared" si="16"/>
        <v>0</v>
      </c>
      <c r="Q290">
        <f t="shared" si="17"/>
        <v>0</v>
      </c>
      <c r="R290">
        <f t="shared" si="18"/>
        <v>57</v>
      </c>
      <c r="S290">
        <f t="shared" si="19"/>
        <v>57</v>
      </c>
    </row>
    <row r="291" spans="2:19" x14ac:dyDescent="0.35">
      <c r="B291" s="2" t="s">
        <v>288</v>
      </c>
      <c r="C291">
        <v>111</v>
      </c>
      <c r="H291">
        <v>56</v>
      </c>
      <c r="L291">
        <v>18</v>
      </c>
      <c r="P291">
        <f t="shared" si="16"/>
        <v>111</v>
      </c>
      <c r="Q291">
        <f t="shared" si="17"/>
        <v>18</v>
      </c>
      <c r="R291">
        <f t="shared" si="18"/>
        <v>56</v>
      </c>
      <c r="S291">
        <f t="shared" si="19"/>
        <v>185</v>
      </c>
    </row>
    <row r="292" spans="2:19" x14ac:dyDescent="0.35">
      <c r="B292" s="2" t="s">
        <v>289</v>
      </c>
      <c r="C292">
        <v>35</v>
      </c>
      <c r="H292">
        <v>19</v>
      </c>
      <c r="L292">
        <v>11</v>
      </c>
      <c r="P292">
        <f t="shared" si="16"/>
        <v>35</v>
      </c>
      <c r="Q292">
        <f t="shared" si="17"/>
        <v>11</v>
      </c>
      <c r="R292">
        <f t="shared" si="18"/>
        <v>19</v>
      </c>
      <c r="S292">
        <f t="shared" si="19"/>
        <v>65</v>
      </c>
    </row>
    <row r="293" spans="2:19" x14ac:dyDescent="0.35">
      <c r="B293" s="2" t="s">
        <v>290</v>
      </c>
      <c r="C293">
        <v>50</v>
      </c>
      <c r="H293">
        <v>25</v>
      </c>
      <c r="L293">
        <v>17</v>
      </c>
      <c r="P293">
        <f t="shared" si="16"/>
        <v>50</v>
      </c>
      <c r="Q293">
        <f t="shared" si="17"/>
        <v>17</v>
      </c>
      <c r="R293">
        <f t="shared" si="18"/>
        <v>25</v>
      </c>
      <c r="S293">
        <f t="shared" si="19"/>
        <v>92</v>
      </c>
    </row>
    <row r="294" spans="2:19" x14ac:dyDescent="0.35">
      <c r="B294" s="2" t="s">
        <v>291</v>
      </c>
      <c r="C294">
        <v>191</v>
      </c>
      <c r="H294">
        <v>98</v>
      </c>
      <c r="L294">
        <v>69</v>
      </c>
      <c r="P294">
        <f t="shared" si="16"/>
        <v>191</v>
      </c>
      <c r="Q294">
        <f t="shared" si="17"/>
        <v>69</v>
      </c>
      <c r="R294">
        <f t="shared" si="18"/>
        <v>98</v>
      </c>
      <c r="S294">
        <f t="shared" si="19"/>
        <v>358</v>
      </c>
    </row>
    <row r="295" spans="2:19" x14ac:dyDescent="0.35">
      <c r="B295" s="2" t="s">
        <v>292</v>
      </c>
      <c r="C295">
        <v>2350</v>
      </c>
      <c r="L295">
        <v>671</v>
      </c>
      <c r="P295">
        <f t="shared" si="16"/>
        <v>2350</v>
      </c>
      <c r="Q295">
        <f t="shared" si="17"/>
        <v>671</v>
      </c>
      <c r="R295">
        <f t="shared" si="18"/>
        <v>0</v>
      </c>
      <c r="S295">
        <f t="shared" si="19"/>
        <v>3021</v>
      </c>
    </row>
    <row r="296" spans="2:19" x14ac:dyDescent="0.35">
      <c r="B296" s="2" t="s">
        <v>293</v>
      </c>
      <c r="C296">
        <v>141</v>
      </c>
      <c r="L296">
        <v>23</v>
      </c>
      <c r="P296">
        <f t="shared" si="16"/>
        <v>141</v>
      </c>
      <c r="Q296">
        <f t="shared" si="17"/>
        <v>23</v>
      </c>
      <c r="R296">
        <f t="shared" si="18"/>
        <v>0</v>
      </c>
      <c r="S296">
        <f t="shared" si="19"/>
        <v>164</v>
      </c>
    </row>
    <row r="297" spans="2:19" x14ac:dyDescent="0.35">
      <c r="B297" s="2" t="s">
        <v>294</v>
      </c>
      <c r="C297">
        <v>13</v>
      </c>
      <c r="P297">
        <f t="shared" si="16"/>
        <v>13</v>
      </c>
      <c r="Q297">
        <f t="shared" si="17"/>
        <v>0</v>
      </c>
      <c r="R297">
        <f t="shared" si="18"/>
        <v>0</v>
      </c>
      <c r="S297">
        <f t="shared" si="19"/>
        <v>13</v>
      </c>
    </row>
    <row r="298" spans="2:19" x14ac:dyDescent="0.35">
      <c r="B298" s="2" t="s">
        <v>296</v>
      </c>
      <c r="C298">
        <v>172</v>
      </c>
      <c r="L298">
        <v>56</v>
      </c>
      <c r="P298">
        <f t="shared" si="16"/>
        <v>172</v>
      </c>
      <c r="Q298">
        <f t="shared" si="17"/>
        <v>56</v>
      </c>
      <c r="R298">
        <f t="shared" si="18"/>
        <v>0</v>
      </c>
      <c r="S298">
        <f t="shared" si="19"/>
        <v>228</v>
      </c>
    </row>
    <row r="299" spans="2:19" x14ac:dyDescent="0.35">
      <c r="B299" s="2" t="s">
        <v>297</v>
      </c>
      <c r="H299">
        <v>112</v>
      </c>
      <c r="P299">
        <f t="shared" si="16"/>
        <v>0</v>
      </c>
      <c r="Q299">
        <f t="shared" si="17"/>
        <v>0</v>
      </c>
      <c r="R299">
        <f t="shared" si="18"/>
        <v>112</v>
      </c>
      <c r="S299">
        <f t="shared" si="19"/>
        <v>112</v>
      </c>
    </row>
    <row r="300" spans="2:19" x14ac:dyDescent="0.35">
      <c r="B300" s="2" t="s">
        <v>298</v>
      </c>
      <c r="C300">
        <v>346</v>
      </c>
      <c r="L300">
        <v>123</v>
      </c>
      <c r="P300">
        <f t="shared" si="16"/>
        <v>346</v>
      </c>
      <c r="Q300">
        <f t="shared" si="17"/>
        <v>123</v>
      </c>
      <c r="R300">
        <f t="shared" si="18"/>
        <v>0</v>
      </c>
      <c r="S300">
        <f t="shared" si="19"/>
        <v>469</v>
      </c>
    </row>
    <row r="301" spans="2:19" x14ac:dyDescent="0.35">
      <c r="B301" s="2" t="s">
        <v>299</v>
      </c>
      <c r="H301">
        <v>252</v>
      </c>
      <c r="P301">
        <f t="shared" si="16"/>
        <v>0</v>
      </c>
      <c r="Q301">
        <f t="shared" si="17"/>
        <v>0</v>
      </c>
      <c r="R301">
        <f t="shared" si="18"/>
        <v>252</v>
      </c>
      <c r="S301">
        <f t="shared" si="19"/>
        <v>252</v>
      </c>
    </row>
    <row r="302" spans="2:19" x14ac:dyDescent="0.35">
      <c r="B302" s="2" t="s">
        <v>300</v>
      </c>
      <c r="C302">
        <v>30</v>
      </c>
      <c r="L302">
        <v>12</v>
      </c>
      <c r="P302">
        <f t="shared" si="16"/>
        <v>30</v>
      </c>
      <c r="Q302">
        <f t="shared" si="17"/>
        <v>12</v>
      </c>
      <c r="R302">
        <f t="shared" si="18"/>
        <v>0</v>
      </c>
      <c r="S302">
        <f t="shared" si="19"/>
        <v>42</v>
      </c>
    </row>
    <row r="303" spans="2:19" x14ac:dyDescent="0.35">
      <c r="B303" s="2" t="s">
        <v>301</v>
      </c>
      <c r="H303">
        <v>21</v>
      </c>
      <c r="P303">
        <f t="shared" si="16"/>
        <v>0</v>
      </c>
      <c r="Q303">
        <f t="shared" si="17"/>
        <v>0</v>
      </c>
      <c r="R303">
        <f t="shared" si="18"/>
        <v>21</v>
      </c>
      <c r="S303">
        <f t="shared" si="19"/>
        <v>21</v>
      </c>
    </row>
    <row r="304" spans="2:19" x14ac:dyDescent="0.35">
      <c r="B304" s="2" t="s">
        <v>302</v>
      </c>
      <c r="C304">
        <v>15</v>
      </c>
      <c r="P304">
        <f t="shared" si="16"/>
        <v>15</v>
      </c>
      <c r="Q304">
        <f t="shared" si="17"/>
        <v>0</v>
      </c>
      <c r="R304">
        <f t="shared" si="18"/>
        <v>0</v>
      </c>
      <c r="S304">
        <f t="shared" si="19"/>
        <v>15</v>
      </c>
    </row>
    <row r="305" spans="2:19" x14ac:dyDescent="0.35">
      <c r="B305" s="2" t="s">
        <v>303</v>
      </c>
      <c r="C305">
        <v>5</v>
      </c>
      <c r="P305">
        <f t="shared" si="16"/>
        <v>5</v>
      </c>
      <c r="Q305">
        <f t="shared" si="17"/>
        <v>0</v>
      </c>
      <c r="R305">
        <f t="shared" si="18"/>
        <v>0</v>
      </c>
      <c r="S305">
        <f t="shared" si="19"/>
        <v>5</v>
      </c>
    </row>
    <row r="306" spans="2:19" x14ac:dyDescent="0.35">
      <c r="B306" s="2" t="s">
        <v>304</v>
      </c>
      <c r="C306">
        <v>35</v>
      </c>
      <c r="L306">
        <v>14</v>
      </c>
      <c r="P306">
        <f t="shared" si="16"/>
        <v>35</v>
      </c>
      <c r="Q306">
        <f t="shared" si="17"/>
        <v>14</v>
      </c>
      <c r="R306">
        <f t="shared" si="18"/>
        <v>0</v>
      </c>
      <c r="S306">
        <f t="shared" si="19"/>
        <v>49</v>
      </c>
    </row>
    <row r="307" spans="2:19" x14ac:dyDescent="0.35">
      <c r="B307" s="2" t="s">
        <v>305</v>
      </c>
      <c r="H307">
        <v>19</v>
      </c>
      <c r="P307">
        <f t="shared" si="16"/>
        <v>0</v>
      </c>
      <c r="Q307">
        <f t="shared" si="17"/>
        <v>0</v>
      </c>
      <c r="R307">
        <f t="shared" si="18"/>
        <v>19</v>
      </c>
      <c r="S307">
        <f t="shared" si="19"/>
        <v>19</v>
      </c>
    </row>
    <row r="308" spans="2:19" x14ac:dyDescent="0.35">
      <c r="B308" s="2" t="s">
        <v>306</v>
      </c>
      <c r="C308">
        <v>90</v>
      </c>
      <c r="L308">
        <v>38</v>
      </c>
      <c r="P308">
        <f t="shared" si="16"/>
        <v>90</v>
      </c>
      <c r="Q308">
        <f t="shared" si="17"/>
        <v>38</v>
      </c>
      <c r="R308">
        <f t="shared" si="18"/>
        <v>0</v>
      </c>
      <c r="S308">
        <f t="shared" si="19"/>
        <v>128</v>
      </c>
    </row>
    <row r="309" spans="2:19" x14ac:dyDescent="0.35">
      <c r="B309" s="2" t="s">
        <v>307</v>
      </c>
      <c r="H309">
        <v>78</v>
      </c>
      <c r="P309">
        <f t="shared" si="16"/>
        <v>0</v>
      </c>
      <c r="Q309">
        <f t="shared" si="17"/>
        <v>0</v>
      </c>
      <c r="R309">
        <f t="shared" si="18"/>
        <v>78</v>
      </c>
      <c r="S309">
        <f t="shared" si="19"/>
        <v>78</v>
      </c>
    </row>
    <row r="310" spans="2:19" x14ac:dyDescent="0.35">
      <c r="B310" s="2" t="s">
        <v>308</v>
      </c>
      <c r="C310">
        <v>225</v>
      </c>
      <c r="L310">
        <v>71</v>
      </c>
      <c r="P310">
        <f t="shared" si="16"/>
        <v>225</v>
      </c>
      <c r="Q310">
        <f t="shared" si="17"/>
        <v>71</v>
      </c>
      <c r="R310">
        <f t="shared" si="18"/>
        <v>0</v>
      </c>
      <c r="S310">
        <f t="shared" si="19"/>
        <v>296</v>
      </c>
    </row>
    <row r="311" spans="2:19" x14ac:dyDescent="0.35">
      <c r="B311" s="2" t="s">
        <v>309</v>
      </c>
      <c r="C311">
        <v>18</v>
      </c>
      <c r="P311">
        <f t="shared" si="16"/>
        <v>18</v>
      </c>
      <c r="Q311">
        <f t="shared" si="17"/>
        <v>0</v>
      </c>
      <c r="R311">
        <f t="shared" si="18"/>
        <v>0</v>
      </c>
      <c r="S311">
        <f t="shared" si="19"/>
        <v>18</v>
      </c>
    </row>
    <row r="312" spans="2:19" x14ac:dyDescent="0.35">
      <c r="B312" s="2" t="s">
        <v>310</v>
      </c>
      <c r="C312">
        <v>8</v>
      </c>
      <c r="P312">
        <f t="shared" si="16"/>
        <v>8</v>
      </c>
      <c r="Q312">
        <f t="shared" si="17"/>
        <v>0</v>
      </c>
      <c r="R312">
        <f t="shared" si="18"/>
        <v>0</v>
      </c>
      <c r="S312">
        <f t="shared" si="19"/>
        <v>8</v>
      </c>
    </row>
    <row r="313" spans="2:19" x14ac:dyDescent="0.35">
      <c r="B313" s="2" t="s">
        <v>311</v>
      </c>
      <c r="C313">
        <v>10</v>
      </c>
      <c r="P313">
        <f t="shared" si="16"/>
        <v>10</v>
      </c>
      <c r="Q313">
        <f t="shared" si="17"/>
        <v>0</v>
      </c>
      <c r="R313">
        <f t="shared" si="18"/>
        <v>0</v>
      </c>
      <c r="S313">
        <f t="shared" si="19"/>
        <v>10</v>
      </c>
    </row>
    <row r="314" spans="2:19" x14ac:dyDescent="0.35">
      <c r="B314" s="2" t="s">
        <v>312</v>
      </c>
      <c r="H314">
        <v>165</v>
      </c>
      <c r="P314">
        <f t="shared" si="16"/>
        <v>0</v>
      </c>
      <c r="Q314">
        <f t="shared" si="17"/>
        <v>0</v>
      </c>
      <c r="R314">
        <f t="shared" si="18"/>
        <v>165</v>
      </c>
      <c r="S314">
        <f t="shared" si="19"/>
        <v>165</v>
      </c>
    </row>
    <row r="315" spans="2:19" x14ac:dyDescent="0.35">
      <c r="B315" s="2" t="s">
        <v>313</v>
      </c>
      <c r="C315">
        <v>249</v>
      </c>
      <c r="L315">
        <v>63</v>
      </c>
      <c r="P315">
        <f t="shared" si="16"/>
        <v>249</v>
      </c>
      <c r="Q315">
        <f t="shared" si="17"/>
        <v>63</v>
      </c>
      <c r="R315">
        <f t="shared" si="18"/>
        <v>0</v>
      </c>
      <c r="S315">
        <f t="shared" si="19"/>
        <v>312</v>
      </c>
    </row>
    <row r="316" spans="2:19" x14ac:dyDescent="0.35">
      <c r="B316" s="2" t="s">
        <v>314</v>
      </c>
      <c r="H316">
        <v>111</v>
      </c>
      <c r="P316">
        <f t="shared" si="16"/>
        <v>0</v>
      </c>
      <c r="Q316">
        <f t="shared" si="17"/>
        <v>0</v>
      </c>
      <c r="R316">
        <f t="shared" si="18"/>
        <v>111</v>
      </c>
      <c r="S316">
        <f t="shared" si="19"/>
        <v>111</v>
      </c>
    </row>
    <row r="317" spans="2:19" x14ac:dyDescent="0.35">
      <c r="B317" s="2" t="s">
        <v>315</v>
      </c>
      <c r="C317">
        <v>24</v>
      </c>
      <c r="P317">
        <f t="shared" si="16"/>
        <v>24</v>
      </c>
      <c r="Q317">
        <f t="shared" si="17"/>
        <v>0</v>
      </c>
      <c r="R317">
        <f t="shared" si="18"/>
        <v>0</v>
      </c>
      <c r="S317">
        <f t="shared" si="19"/>
        <v>24</v>
      </c>
    </row>
    <row r="318" spans="2:19" x14ac:dyDescent="0.35">
      <c r="B318" s="2" t="s">
        <v>316</v>
      </c>
      <c r="C318">
        <v>168</v>
      </c>
      <c r="L318">
        <v>44</v>
      </c>
      <c r="P318">
        <f t="shared" si="16"/>
        <v>168</v>
      </c>
      <c r="Q318">
        <f t="shared" si="17"/>
        <v>44</v>
      </c>
      <c r="R318">
        <f t="shared" si="18"/>
        <v>0</v>
      </c>
      <c r="S318">
        <f t="shared" si="19"/>
        <v>212</v>
      </c>
    </row>
    <row r="319" spans="2:19" x14ac:dyDescent="0.35">
      <c r="B319" s="2" t="s">
        <v>317</v>
      </c>
      <c r="H319">
        <v>120</v>
      </c>
      <c r="P319">
        <f t="shared" si="16"/>
        <v>0</v>
      </c>
      <c r="Q319">
        <f t="shared" si="17"/>
        <v>0</v>
      </c>
      <c r="R319">
        <f t="shared" si="18"/>
        <v>120</v>
      </c>
      <c r="S319">
        <f t="shared" si="19"/>
        <v>120</v>
      </c>
    </row>
    <row r="320" spans="2:19" x14ac:dyDescent="0.35">
      <c r="B320" s="2" t="s">
        <v>318</v>
      </c>
      <c r="C320">
        <v>48</v>
      </c>
      <c r="L320">
        <v>16</v>
      </c>
      <c r="P320">
        <f t="shared" si="16"/>
        <v>48</v>
      </c>
      <c r="Q320">
        <f t="shared" si="17"/>
        <v>16</v>
      </c>
      <c r="R320">
        <f t="shared" si="18"/>
        <v>0</v>
      </c>
      <c r="S320">
        <f t="shared" si="19"/>
        <v>64</v>
      </c>
    </row>
    <row r="321" spans="2:19" x14ac:dyDescent="0.35">
      <c r="B321" s="2" t="s">
        <v>319</v>
      </c>
      <c r="H321">
        <v>39</v>
      </c>
      <c r="P321">
        <f t="shared" si="16"/>
        <v>0</v>
      </c>
      <c r="Q321">
        <f t="shared" si="17"/>
        <v>0</v>
      </c>
      <c r="R321">
        <f t="shared" si="18"/>
        <v>39</v>
      </c>
      <c r="S321">
        <f t="shared" si="19"/>
        <v>39</v>
      </c>
    </row>
    <row r="322" spans="2:19" x14ac:dyDescent="0.35">
      <c r="B322" s="2" t="s">
        <v>320</v>
      </c>
      <c r="C322">
        <v>15</v>
      </c>
      <c r="P322">
        <f t="shared" si="16"/>
        <v>15</v>
      </c>
      <c r="Q322">
        <f t="shared" si="17"/>
        <v>0</v>
      </c>
      <c r="R322">
        <f t="shared" si="18"/>
        <v>0</v>
      </c>
      <c r="S322">
        <f t="shared" si="19"/>
        <v>15</v>
      </c>
    </row>
    <row r="323" spans="2:19" x14ac:dyDescent="0.35">
      <c r="B323" s="2" t="s">
        <v>321</v>
      </c>
      <c r="C323">
        <v>12</v>
      </c>
      <c r="P323">
        <f t="shared" si="16"/>
        <v>12</v>
      </c>
      <c r="Q323">
        <f t="shared" si="17"/>
        <v>0</v>
      </c>
      <c r="R323">
        <f t="shared" si="18"/>
        <v>0</v>
      </c>
      <c r="S323">
        <f t="shared" si="19"/>
        <v>12</v>
      </c>
    </row>
    <row r="324" spans="2:19" x14ac:dyDescent="0.35">
      <c r="B324" s="2" t="s">
        <v>322</v>
      </c>
      <c r="C324">
        <v>67</v>
      </c>
      <c r="L324">
        <v>21</v>
      </c>
      <c r="P324">
        <f t="shared" si="16"/>
        <v>67</v>
      </c>
      <c r="Q324">
        <f t="shared" si="17"/>
        <v>21</v>
      </c>
      <c r="R324">
        <f t="shared" si="18"/>
        <v>0</v>
      </c>
      <c r="S324">
        <f t="shared" si="19"/>
        <v>88</v>
      </c>
    </row>
    <row r="325" spans="2:19" x14ac:dyDescent="0.35">
      <c r="B325" s="2" t="s">
        <v>323</v>
      </c>
      <c r="C325">
        <v>72</v>
      </c>
      <c r="H325">
        <v>44</v>
      </c>
      <c r="L325">
        <v>23</v>
      </c>
      <c r="P325">
        <f t="shared" si="16"/>
        <v>72</v>
      </c>
      <c r="Q325">
        <f t="shared" si="17"/>
        <v>23</v>
      </c>
      <c r="R325">
        <f t="shared" si="18"/>
        <v>44</v>
      </c>
      <c r="S325">
        <f t="shared" si="19"/>
        <v>139</v>
      </c>
    </row>
    <row r="326" spans="2:19" x14ac:dyDescent="0.35">
      <c r="B326" s="2" t="s">
        <v>324</v>
      </c>
      <c r="C326">
        <v>300</v>
      </c>
      <c r="D326">
        <v>37</v>
      </c>
      <c r="L326">
        <v>89</v>
      </c>
      <c r="P326">
        <f t="shared" si="16"/>
        <v>337</v>
      </c>
      <c r="Q326">
        <f t="shared" si="17"/>
        <v>89</v>
      </c>
      <c r="R326">
        <f t="shared" si="18"/>
        <v>0</v>
      </c>
      <c r="S326">
        <f t="shared" si="19"/>
        <v>426</v>
      </c>
    </row>
    <row r="327" spans="2:19" x14ac:dyDescent="0.35">
      <c r="B327" s="2" t="s">
        <v>325</v>
      </c>
      <c r="H327">
        <v>144</v>
      </c>
      <c r="P327">
        <f t="shared" ref="P327:P390" si="20">SUM(C327:G327)</f>
        <v>0</v>
      </c>
      <c r="Q327">
        <f t="shared" ref="Q327:Q390" si="21">SUM(L327:N327)</f>
        <v>0</v>
      </c>
      <c r="R327">
        <f t="shared" ref="R327:R390" si="22">SUM(H327:K327)</f>
        <v>144</v>
      </c>
      <c r="S327">
        <f t="shared" ref="S327:S390" si="23">SUM(P327:R327)</f>
        <v>144</v>
      </c>
    </row>
    <row r="328" spans="2:19" x14ac:dyDescent="0.35">
      <c r="B328" s="2" t="s">
        <v>326</v>
      </c>
      <c r="C328">
        <v>0</v>
      </c>
      <c r="P328">
        <f t="shared" si="20"/>
        <v>0</v>
      </c>
      <c r="Q328">
        <f t="shared" si="21"/>
        <v>0</v>
      </c>
      <c r="R328">
        <f t="shared" si="22"/>
        <v>0</v>
      </c>
      <c r="S328">
        <f t="shared" si="23"/>
        <v>0</v>
      </c>
    </row>
    <row r="329" spans="2:19" x14ac:dyDescent="0.35">
      <c r="B329" s="2" t="s">
        <v>327</v>
      </c>
      <c r="C329">
        <v>63</v>
      </c>
      <c r="H329">
        <v>23</v>
      </c>
      <c r="L329">
        <v>7</v>
      </c>
      <c r="P329">
        <f t="shared" si="20"/>
        <v>63</v>
      </c>
      <c r="Q329">
        <f t="shared" si="21"/>
        <v>7</v>
      </c>
      <c r="R329">
        <f t="shared" si="22"/>
        <v>23</v>
      </c>
      <c r="S329">
        <f t="shared" si="23"/>
        <v>93</v>
      </c>
    </row>
    <row r="330" spans="2:19" x14ac:dyDescent="0.35">
      <c r="B330" s="2" t="s">
        <v>328</v>
      </c>
      <c r="C330">
        <v>437</v>
      </c>
      <c r="H330">
        <v>225</v>
      </c>
      <c r="L330">
        <v>126</v>
      </c>
      <c r="P330">
        <f t="shared" si="20"/>
        <v>437</v>
      </c>
      <c r="Q330">
        <f t="shared" si="21"/>
        <v>126</v>
      </c>
      <c r="R330">
        <f t="shared" si="22"/>
        <v>225</v>
      </c>
      <c r="S330">
        <f t="shared" si="23"/>
        <v>788</v>
      </c>
    </row>
    <row r="331" spans="2:19" x14ac:dyDescent="0.35">
      <c r="B331" s="2" t="s">
        <v>329</v>
      </c>
      <c r="C331">
        <v>59</v>
      </c>
      <c r="L331">
        <v>14</v>
      </c>
      <c r="P331">
        <f t="shared" si="20"/>
        <v>59</v>
      </c>
      <c r="Q331">
        <f t="shared" si="21"/>
        <v>14</v>
      </c>
      <c r="R331">
        <f t="shared" si="22"/>
        <v>0</v>
      </c>
      <c r="S331">
        <f t="shared" si="23"/>
        <v>73</v>
      </c>
    </row>
    <row r="332" spans="2:19" x14ac:dyDescent="0.35">
      <c r="B332" s="2" t="s">
        <v>330</v>
      </c>
      <c r="H332">
        <v>26</v>
      </c>
      <c r="P332">
        <f t="shared" si="20"/>
        <v>0</v>
      </c>
      <c r="Q332">
        <f t="shared" si="21"/>
        <v>0</v>
      </c>
      <c r="R332">
        <f t="shared" si="22"/>
        <v>26</v>
      </c>
      <c r="S332">
        <f t="shared" si="23"/>
        <v>26</v>
      </c>
    </row>
    <row r="333" spans="2:19" x14ac:dyDescent="0.35">
      <c r="B333" s="2" t="s">
        <v>331</v>
      </c>
      <c r="C333">
        <v>35</v>
      </c>
      <c r="L333">
        <v>9</v>
      </c>
      <c r="P333">
        <f t="shared" si="20"/>
        <v>35</v>
      </c>
      <c r="Q333">
        <f t="shared" si="21"/>
        <v>9</v>
      </c>
      <c r="R333">
        <f t="shared" si="22"/>
        <v>0</v>
      </c>
      <c r="S333">
        <f t="shared" si="23"/>
        <v>44</v>
      </c>
    </row>
    <row r="334" spans="2:19" x14ac:dyDescent="0.35">
      <c r="B334" s="2" t="s">
        <v>332</v>
      </c>
      <c r="H334">
        <v>19</v>
      </c>
      <c r="P334">
        <f t="shared" si="20"/>
        <v>0</v>
      </c>
      <c r="Q334">
        <f t="shared" si="21"/>
        <v>0</v>
      </c>
      <c r="R334">
        <f t="shared" si="22"/>
        <v>19</v>
      </c>
      <c r="S334">
        <f t="shared" si="23"/>
        <v>19</v>
      </c>
    </row>
    <row r="335" spans="2:19" x14ac:dyDescent="0.35">
      <c r="B335" s="2" t="s">
        <v>333</v>
      </c>
      <c r="C335">
        <v>25</v>
      </c>
      <c r="H335">
        <v>6</v>
      </c>
      <c r="L335">
        <v>5</v>
      </c>
      <c r="P335">
        <f t="shared" si="20"/>
        <v>25</v>
      </c>
      <c r="Q335">
        <f t="shared" si="21"/>
        <v>5</v>
      </c>
      <c r="R335">
        <f t="shared" si="22"/>
        <v>6</v>
      </c>
      <c r="S335">
        <f t="shared" si="23"/>
        <v>36</v>
      </c>
    </row>
    <row r="336" spans="2:19" x14ac:dyDescent="0.35">
      <c r="B336" s="2" t="s">
        <v>334</v>
      </c>
      <c r="C336">
        <v>55</v>
      </c>
      <c r="H336">
        <v>32</v>
      </c>
      <c r="L336">
        <v>16</v>
      </c>
      <c r="P336">
        <f t="shared" si="20"/>
        <v>55</v>
      </c>
      <c r="Q336">
        <f t="shared" si="21"/>
        <v>16</v>
      </c>
      <c r="R336">
        <f t="shared" si="22"/>
        <v>32</v>
      </c>
      <c r="S336">
        <f t="shared" si="23"/>
        <v>103</v>
      </c>
    </row>
    <row r="337" spans="2:19" x14ac:dyDescent="0.35">
      <c r="B337" s="2" t="s">
        <v>335</v>
      </c>
      <c r="C337">
        <v>46</v>
      </c>
      <c r="P337">
        <f t="shared" si="20"/>
        <v>46</v>
      </c>
      <c r="Q337">
        <f t="shared" si="21"/>
        <v>0</v>
      </c>
      <c r="R337">
        <f t="shared" si="22"/>
        <v>0</v>
      </c>
      <c r="S337">
        <f t="shared" si="23"/>
        <v>46</v>
      </c>
    </row>
    <row r="338" spans="2:19" x14ac:dyDescent="0.35">
      <c r="B338" s="2" t="s">
        <v>336</v>
      </c>
      <c r="C338">
        <v>197</v>
      </c>
      <c r="H338">
        <v>69</v>
      </c>
      <c r="L338">
        <v>39</v>
      </c>
      <c r="P338">
        <f t="shared" si="20"/>
        <v>197</v>
      </c>
      <c r="Q338">
        <f t="shared" si="21"/>
        <v>39</v>
      </c>
      <c r="R338">
        <f t="shared" si="22"/>
        <v>69</v>
      </c>
      <c r="S338">
        <f t="shared" si="23"/>
        <v>305</v>
      </c>
    </row>
    <row r="339" spans="2:19" x14ac:dyDescent="0.35">
      <c r="B339" s="2" t="s">
        <v>337</v>
      </c>
      <c r="C339">
        <v>20</v>
      </c>
      <c r="L339">
        <v>3</v>
      </c>
      <c r="P339">
        <f t="shared" si="20"/>
        <v>20</v>
      </c>
      <c r="Q339">
        <f t="shared" si="21"/>
        <v>3</v>
      </c>
      <c r="R339">
        <f t="shared" si="22"/>
        <v>0</v>
      </c>
      <c r="S339">
        <f t="shared" si="23"/>
        <v>23</v>
      </c>
    </row>
    <row r="340" spans="2:19" x14ac:dyDescent="0.35">
      <c r="B340" s="2" t="s">
        <v>338</v>
      </c>
      <c r="H340">
        <v>5</v>
      </c>
      <c r="P340">
        <f t="shared" si="20"/>
        <v>0</v>
      </c>
      <c r="Q340">
        <f t="shared" si="21"/>
        <v>0</v>
      </c>
      <c r="R340">
        <f t="shared" si="22"/>
        <v>5</v>
      </c>
      <c r="S340">
        <f t="shared" si="23"/>
        <v>5</v>
      </c>
    </row>
    <row r="341" spans="2:19" x14ac:dyDescent="0.35">
      <c r="B341" s="2" t="s">
        <v>339</v>
      </c>
      <c r="C341">
        <v>85</v>
      </c>
      <c r="H341">
        <v>38</v>
      </c>
      <c r="L341">
        <v>32</v>
      </c>
      <c r="P341">
        <f t="shared" si="20"/>
        <v>85</v>
      </c>
      <c r="Q341">
        <f t="shared" si="21"/>
        <v>32</v>
      </c>
      <c r="R341">
        <f t="shared" si="22"/>
        <v>38</v>
      </c>
      <c r="S341">
        <f t="shared" si="23"/>
        <v>155</v>
      </c>
    </row>
    <row r="342" spans="2:19" x14ac:dyDescent="0.35">
      <c r="B342" s="2" t="s">
        <v>340</v>
      </c>
      <c r="C342">
        <v>8732</v>
      </c>
      <c r="D342">
        <v>3</v>
      </c>
      <c r="L342">
        <v>2639</v>
      </c>
      <c r="M342">
        <v>8</v>
      </c>
      <c r="P342">
        <f t="shared" si="20"/>
        <v>8735</v>
      </c>
      <c r="Q342">
        <f t="shared" si="21"/>
        <v>2647</v>
      </c>
      <c r="R342">
        <f t="shared" si="22"/>
        <v>0</v>
      </c>
      <c r="S342">
        <f t="shared" si="23"/>
        <v>11382</v>
      </c>
    </row>
    <row r="343" spans="2:19" x14ac:dyDescent="0.35">
      <c r="B343" s="2" t="s">
        <v>341</v>
      </c>
      <c r="H343">
        <v>5473</v>
      </c>
      <c r="I343">
        <v>11</v>
      </c>
      <c r="J343">
        <v>55</v>
      </c>
      <c r="K343">
        <v>102</v>
      </c>
      <c r="P343">
        <f t="shared" si="20"/>
        <v>0</v>
      </c>
      <c r="Q343">
        <f t="shared" si="21"/>
        <v>0</v>
      </c>
      <c r="R343">
        <f t="shared" si="22"/>
        <v>5641</v>
      </c>
      <c r="S343">
        <f t="shared" si="23"/>
        <v>5641</v>
      </c>
    </row>
    <row r="344" spans="2:19" x14ac:dyDescent="0.35">
      <c r="B344" s="2" t="s">
        <v>342</v>
      </c>
      <c r="C344">
        <v>149</v>
      </c>
      <c r="P344">
        <f t="shared" si="20"/>
        <v>149</v>
      </c>
      <c r="Q344">
        <f t="shared" si="21"/>
        <v>0</v>
      </c>
      <c r="R344">
        <f t="shared" si="22"/>
        <v>0</v>
      </c>
      <c r="S344">
        <f t="shared" si="23"/>
        <v>149</v>
      </c>
    </row>
    <row r="345" spans="2:19" x14ac:dyDescent="0.35">
      <c r="B345" s="2" t="s">
        <v>343</v>
      </c>
      <c r="C345">
        <v>169</v>
      </c>
      <c r="L345">
        <v>37</v>
      </c>
      <c r="P345">
        <f t="shared" si="20"/>
        <v>169</v>
      </c>
      <c r="Q345">
        <f t="shared" si="21"/>
        <v>37</v>
      </c>
      <c r="R345">
        <f t="shared" si="22"/>
        <v>0</v>
      </c>
      <c r="S345">
        <f t="shared" si="23"/>
        <v>206</v>
      </c>
    </row>
    <row r="346" spans="2:19" x14ac:dyDescent="0.35">
      <c r="B346" s="2" t="s">
        <v>344</v>
      </c>
      <c r="C346">
        <v>916</v>
      </c>
      <c r="L346">
        <v>280</v>
      </c>
      <c r="P346">
        <f t="shared" si="20"/>
        <v>916</v>
      </c>
      <c r="Q346">
        <f t="shared" si="21"/>
        <v>280</v>
      </c>
      <c r="R346">
        <f t="shared" si="22"/>
        <v>0</v>
      </c>
      <c r="S346">
        <f t="shared" si="23"/>
        <v>1196</v>
      </c>
    </row>
    <row r="347" spans="2:19" x14ac:dyDescent="0.35">
      <c r="B347" s="2" t="s">
        <v>345</v>
      </c>
      <c r="H347">
        <v>589</v>
      </c>
      <c r="P347">
        <f t="shared" si="20"/>
        <v>0</v>
      </c>
      <c r="Q347">
        <f t="shared" si="21"/>
        <v>0</v>
      </c>
      <c r="R347">
        <f t="shared" si="22"/>
        <v>589</v>
      </c>
      <c r="S347">
        <f t="shared" si="23"/>
        <v>589</v>
      </c>
    </row>
    <row r="348" spans="2:19" x14ac:dyDescent="0.35">
      <c r="B348" s="2" t="s">
        <v>346</v>
      </c>
      <c r="C348">
        <v>558</v>
      </c>
      <c r="L348">
        <v>160</v>
      </c>
      <c r="P348">
        <f t="shared" si="20"/>
        <v>558</v>
      </c>
      <c r="Q348">
        <f t="shared" si="21"/>
        <v>160</v>
      </c>
      <c r="R348">
        <f t="shared" si="22"/>
        <v>0</v>
      </c>
      <c r="S348">
        <f t="shared" si="23"/>
        <v>718</v>
      </c>
    </row>
    <row r="349" spans="2:19" x14ac:dyDescent="0.35">
      <c r="B349" s="2" t="s">
        <v>347</v>
      </c>
      <c r="C349">
        <v>55</v>
      </c>
      <c r="H349">
        <v>29</v>
      </c>
      <c r="L349">
        <v>16</v>
      </c>
      <c r="P349">
        <f t="shared" si="20"/>
        <v>55</v>
      </c>
      <c r="Q349">
        <f t="shared" si="21"/>
        <v>16</v>
      </c>
      <c r="R349">
        <f t="shared" si="22"/>
        <v>29</v>
      </c>
      <c r="S349">
        <f t="shared" si="23"/>
        <v>100</v>
      </c>
    </row>
    <row r="350" spans="2:19" x14ac:dyDescent="0.35">
      <c r="B350" s="2" t="s">
        <v>348</v>
      </c>
      <c r="C350">
        <v>38</v>
      </c>
      <c r="P350">
        <f t="shared" si="20"/>
        <v>38</v>
      </c>
      <c r="Q350">
        <f t="shared" si="21"/>
        <v>0</v>
      </c>
      <c r="R350">
        <f t="shared" si="22"/>
        <v>0</v>
      </c>
      <c r="S350">
        <f t="shared" si="23"/>
        <v>38</v>
      </c>
    </row>
    <row r="351" spans="2:19" x14ac:dyDescent="0.35">
      <c r="B351" s="2" t="s">
        <v>350</v>
      </c>
      <c r="C351">
        <v>103</v>
      </c>
      <c r="H351">
        <v>51</v>
      </c>
      <c r="L351">
        <v>25</v>
      </c>
      <c r="P351">
        <f t="shared" si="20"/>
        <v>103</v>
      </c>
      <c r="Q351">
        <f t="shared" si="21"/>
        <v>25</v>
      </c>
      <c r="R351">
        <f t="shared" si="22"/>
        <v>51</v>
      </c>
      <c r="S351">
        <f t="shared" si="23"/>
        <v>179</v>
      </c>
    </row>
    <row r="352" spans="2:19" x14ac:dyDescent="0.35">
      <c r="B352" s="2" t="s">
        <v>351</v>
      </c>
      <c r="C352">
        <v>372</v>
      </c>
      <c r="L352">
        <v>102</v>
      </c>
      <c r="P352">
        <f t="shared" si="20"/>
        <v>372</v>
      </c>
      <c r="Q352">
        <f t="shared" si="21"/>
        <v>102</v>
      </c>
      <c r="R352">
        <f t="shared" si="22"/>
        <v>0</v>
      </c>
      <c r="S352">
        <f t="shared" si="23"/>
        <v>474</v>
      </c>
    </row>
    <row r="353" spans="2:19" x14ac:dyDescent="0.35">
      <c r="B353" s="2" t="s">
        <v>352</v>
      </c>
      <c r="C353">
        <v>418</v>
      </c>
      <c r="H353">
        <v>234</v>
      </c>
      <c r="L353">
        <v>130</v>
      </c>
      <c r="P353">
        <f t="shared" si="20"/>
        <v>418</v>
      </c>
      <c r="Q353">
        <f t="shared" si="21"/>
        <v>130</v>
      </c>
      <c r="R353">
        <f t="shared" si="22"/>
        <v>234</v>
      </c>
      <c r="S353">
        <f t="shared" si="23"/>
        <v>782</v>
      </c>
    </row>
    <row r="354" spans="2:19" x14ac:dyDescent="0.35">
      <c r="B354" s="2" t="s">
        <v>353</v>
      </c>
      <c r="C354">
        <v>425</v>
      </c>
      <c r="L354">
        <v>131</v>
      </c>
      <c r="P354">
        <f t="shared" si="20"/>
        <v>425</v>
      </c>
      <c r="Q354">
        <f t="shared" si="21"/>
        <v>131</v>
      </c>
      <c r="R354">
        <f t="shared" si="22"/>
        <v>0</v>
      </c>
      <c r="S354">
        <f t="shared" si="23"/>
        <v>556</v>
      </c>
    </row>
    <row r="355" spans="2:19" x14ac:dyDescent="0.35">
      <c r="B355" s="2" t="s">
        <v>354</v>
      </c>
      <c r="H355">
        <v>236</v>
      </c>
      <c r="P355">
        <f t="shared" si="20"/>
        <v>0</v>
      </c>
      <c r="Q355">
        <f t="shared" si="21"/>
        <v>0</v>
      </c>
      <c r="R355">
        <f t="shared" si="22"/>
        <v>236</v>
      </c>
      <c r="S355">
        <f t="shared" si="23"/>
        <v>236</v>
      </c>
    </row>
    <row r="356" spans="2:19" x14ac:dyDescent="0.35">
      <c r="B356" s="2" t="s">
        <v>355</v>
      </c>
      <c r="C356">
        <v>73</v>
      </c>
      <c r="P356">
        <f t="shared" si="20"/>
        <v>73</v>
      </c>
      <c r="Q356">
        <f t="shared" si="21"/>
        <v>0</v>
      </c>
      <c r="R356">
        <f t="shared" si="22"/>
        <v>0</v>
      </c>
      <c r="S356">
        <f t="shared" si="23"/>
        <v>73</v>
      </c>
    </row>
    <row r="357" spans="2:19" x14ac:dyDescent="0.35">
      <c r="B357" s="2" t="s">
        <v>356</v>
      </c>
      <c r="C357">
        <v>311</v>
      </c>
      <c r="P357">
        <f t="shared" si="20"/>
        <v>311</v>
      </c>
      <c r="Q357">
        <f t="shared" si="21"/>
        <v>0</v>
      </c>
      <c r="R357">
        <f t="shared" si="22"/>
        <v>0</v>
      </c>
      <c r="S357">
        <f t="shared" si="23"/>
        <v>311</v>
      </c>
    </row>
    <row r="358" spans="2:19" x14ac:dyDescent="0.35">
      <c r="B358" s="2" t="s">
        <v>357</v>
      </c>
      <c r="C358">
        <v>635</v>
      </c>
      <c r="L358">
        <v>189</v>
      </c>
      <c r="P358">
        <f t="shared" si="20"/>
        <v>635</v>
      </c>
      <c r="Q358">
        <f t="shared" si="21"/>
        <v>189</v>
      </c>
      <c r="R358">
        <f t="shared" si="22"/>
        <v>0</v>
      </c>
      <c r="S358">
        <f t="shared" si="23"/>
        <v>824</v>
      </c>
    </row>
    <row r="359" spans="2:19" x14ac:dyDescent="0.35">
      <c r="B359" s="2" t="s">
        <v>358</v>
      </c>
      <c r="H359">
        <v>492</v>
      </c>
      <c r="I359">
        <v>76</v>
      </c>
      <c r="P359">
        <f t="shared" si="20"/>
        <v>0</v>
      </c>
      <c r="Q359">
        <f t="shared" si="21"/>
        <v>0</v>
      </c>
      <c r="R359">
        <f t="shared" si="22"/>
        <v>568</v>
      </c>
      <c r="S359">
        <f t="shared" si="23"/>
        <v>568</v>
      </c>
    </row>
    <row r="360" spans="2:19" x14ac:dyDescent="0.35">
      <c r="B360" s="2" t="s">
        <v>359</v>
      </c>
      <c r="H360">
        <v>175</v>
      </c>
      <c r="P360">
        <f t="shared" si="20"/>
        <v>0</v>
      </c>
      <c r="Q360">
        <f t="shared" si="21"/>
        <v>0</v>
      </c>
      <c r="R360">
        <f t="shared" si="22"/>
        <v>175</v>
      </c>
      <c r="S360">
        <f t="shared" si="23"/>
        <v>175</v>
      </c>
    </row>
    <row r="361" spans="2:19" x14ac:dyDescent="0.35">
      <c r="B361" s="2" t="s">
        <v>360</v>
      </c>
      <c r="H361">
        <v>56</v>
      </c>
      <c r="P361">
        <f t="shared" si="20"/>
        <v>0</v>
      </c>
      <c r="Q361">
        <f t="shared" si="21"/>
        <v>0</v>
      </c>
      <c r="R361">
        <f t="shared" si="22"/>
        <v>56</v>
      </c>
      <c r="S361">
        <f t="shared" si="23"/>
        <v>56</v>
      </c>
    </row>
    <row r="362" spans="2:19" x14ac:dyDescent="0.35">
      <c r="B362" s="2" t="s">
        <v>361</v>
      </c>
      <c r="C362">
        <v>22</v>
      </c>
      <c r="P362">
        <f t="shared" si="20"/>
        <v>22</v>
      </c>
      <c r="Q362">
        <f t="shared" si="21"/>
        <v>0</v>
      </c>
      <c r="R362">
        <f t="shared" si="22"/>
        <v>0</v>
      </c>
      <c r="S362">
        <f t="shared" si="23"/>
        <v>22</v>
      </c>
    </row>
    <row r="363" spans="2:19" x14ac:dyDescent="0.35">
      <c r="B363" s="2" t="s">
        <v>362</v>
      </c>
      <c r="C363">
        <v>33</v>
      </c>
      <c r="L363">
        <v>21</v>
      </c>
      <c r="P363">
        <f t="shared" si="20"/>
        <v>33</v>
      </c>
      <c r="Q363">
        <f t="shared" si="21"/>
        <v>21</v>
      </c>
      <c r="R363">
        <f t="shared" si="22"/>
        <v>0</v>
      </c>
      <c r="S363">
        <f t="shared" si="23"/>
        <v>54</v>
      </c>
    </row>
    <row r="364" spans="2:19" x14ac:dyDescent="0.35">
      <c r="B364" s="2" t="s">
        <v>363</v>
      </c>
      <c r="C364">
        <v>848</v>
      </c>
      <c r="L364">
        <v>220</v>
      </c>
      <c r="M364">
        <v>14</v>
      </c>
      <c r="P364">
        <f t="shared" si="20"/>
        <v>848</v>
      </c>
      <c r="Q364">
        <f t="shared" si="21"/>
        <v>234</v>
      </c>
      <c r="R364">
        <f t="shared" si="22"/>
        <v>0</v>
      </c>
      <c r="S364">
        <f t="shared" si="23"/>
        <v>1082</v>
      </c>
    </row>
    <row r="365" spans="2:19" x14ac:dyDescent="0.35">
      <c r="B365" s="2" t="s">
        <v>364</v>
      </c>
      <c r="H365">
        <v>373</v>
      </c>
      <c r="I365">
        <v>32</v>
      </c>
      <c r="P365">
        <f t="shared" si="20"/>
        <v>0</v>
      </c>
      <c r="Q365">
        <f t="shared" si="21"/>
        <v>0</v>
      </c>
      <c r="R365">
        <f t="shared" si="22"/>
        <v>405</v>
      </c>
      <c r="S365">
        <f t="shared" si="23"/>
        <v>405</v>
      </c>
    </row>
    <row r="366" spans="2:19" x14ac:dyDescent="0.35">
      <c r="B366" s="2" t="s">
        <v>365</v>
      </c>
      <c r="C366">
        <v>33</v>
      </c>
      <c r="L366">
        <v>9</v>
      </c>
      <c r="P366">
        <f t="shared" si="20"/>
        <v>33</v>
      </c>
      <c r="Q366">
        <f t="shared" si="21"/>
        <v>9</v>
      </c>
      <c r="R366">
        <f t="shared" si="22"/>
        <v>0</v>
      </c>
      <c r="S366">
        <f t="shared" si="23"/>
        <v>42</v>
      </c>
    </row>
    <row r="367" spans="2:19" x14ac:dyDescent="0.35">
      <c r="B367" s="2" t="s">
        <v>366</v>
      </c>
      <c r="C367">
        <v>107</v>
      </c>
      <c r="L367">
        <v>34</v>
      </c>
      <c r="P367">
        <f t="shared" si="20"/>
        <v>107</v>
      </c>
      <c r="Q367">
        <f t="shared" si="21"/>
        <v>34</v>
      </c>
      <c r="R367">
        <f t="shared" si="22"/>
        <v>0</v>
      </c>
      <c r="S367">
        <f t="shared" si="23"/>
        <v>141</v>
      </c>
    </row>
    <row r="368" spans="2:19" x14ac:dyDescent="0.35">
      <c r="B368" s="2" t="s">
        <v>367</v>
      </c>
      <c r="H368">
        <v>77</v>
      </c>
      <c r="P368">
        <f t="shared" si="20"/>
        <v>0</v>
      </c>
      <c r="Q368">
        <f t="shared" si="21"/>
        <v>0</v>
      </c>
      <c r="R368">
        <f t="shared" si="22"/>
        <v>77</v>
      </c>
      <c r="S368">
        <f t="shared" si="23"/>
        <v>77</v>
      </c>
    </row>
    <row r="369" spans="2:19" x14ac:dyDescent="0.35">
      <c r="B369" s="2" t="s">
        <v>368</v>
      </c>
      <c r="C369">
        <v>352</v>
      </c>
      <c r="L369">
        <v>86</v>
      </c>
      <c r="P369">
        <f t="shared" si="20"/>
        <v>352</v>
      </c>
      <c r="Q369">
        <f t="shared" si="21"/>
        <v>86</v>
      </c>
      <c r="R369">
        <f t="shared" si="22"/>
        <v>0</v>
      </c>
      <c r="S369">
        <f t="shared" si="23"/>
        <v>438</v>
      </c>
    </row>
    <row r="370" spans="2:19" x14ac:dyDescent="0.35">
      <c r="B370" s="2" t="s">
        <v>369</v>
      </c>
      <c r="C370">
        <v>62</v>
      </c>
      <c r="P370">
        <f t="shared" si="20"/>
        <v>62</v>
      </c>
      <c r="Q370">
        <f t="shared" si="21"/>
        <v>0</v>
      </c>
      <c r="R370">
        <f t="shared" si="22"/>
        <v>0</v>
      </c>
      <c r="S370">
        <f t="shared" si="23"/>
        <v>62</v>
      </c>
    </row>
    <row r="371" spans="2:19" x14ac:dyDescent="0.35">
      <c r="B371" s="2" t="s">
        <v>370</v>
      </c>
      <c r="H371">
        <v>1276</v>
      </c>
      <c r="I371">
        <v>44</v>
      </c>
      <c r="P371">
        <f t="shared" si="20"/>
        <v>0</v>
      </c>
      <c r="Q371">
        <f t="shared" si="21"/>
        <v>0</v>
      </c>
      <c r="R371">
        <f t="shared" si="22"/>
        <v>1320</v>
      </c>
      <c r="S371">
        <f t="shared" si="23"/>
        <v>1320</v>
      </c>
    </row>
    <row r="372" spans="2:19" x14ac:dyDescent="0.35">
      <c r="B372" s="2" t="s">
        <v>371</v>
      </c>
      <c r="C372">
        <v>151</v>
      </c>
      <c r="H372">
        <v>84</v>
      </c>
      <c r="L372">
        <v>34</v>
      </c>
      <c r="P372">
        <f t="shared" si="20"/>
        <v>151</v>
      </c>
      <c r="Q372">
        <f t="shared" si="21"/>
        <v>34</v>
      </c>
      <c r="R372">
        <f t="shared" si="22"/>
        <v>84</v>
      </c>
      <c r="S372">
        <f t="shared" si="23"/>
        <v>269</v>
      </c>
    </row>
    <row r="373" spans="2:19" x14ac:dyDescent="0.35">
      <c r="B373" s="2" t="s">
        <v>372</v>
      </c>
      <c r="H373">
        <v>72</v>
      </c>
      <c r="P373">
        <f t="shared" si="20"/>
        <v>0</v>
      </c>
      <c r="Q373">
        <f t="shared" si="21"/>
        <v>0</v>
      </c>
      <c r="R373">
        <f t="shared" si="22"/>
        <v>72</v>
      </c>
      <c r="S373">
        <f t="shared" si="23"/>
        <v>72</v>
      </c>
    </row>
    <row r="374" spans="2:19" x14ac:dyDescent="0.35">
      <c r="B374" s="2" t="s">
        <v>373</v>
      </c>
      <c r="C374">
        <v>63</v>
      </c>
      <c r="L374">
        <v>5</v>
      </c>
      <c r="P374">
        <f t="shared" si="20"/>
        <v>63</v>
      </c>
      <c r="Q374">
        <f t="shared" si="21"/>
        <v>5</v>
      </c>
      <c r="R374">
        <f t="shared" si="22"/>
        <v>0</v>
      </c>
      <c r="S374">
        <f t="shared" si="23"/>
        <v>68</v>
      </c>
    </row>
    <row r="375" spans="2:19" x14ac:dyDescent="0.35">
      <c r="B375" s="2" t="s">
        <v>374</v>
      </c>
      <c r="C375">
        <v>4</v>
      </c>
      <c r="P375">
        <f t="shared" si="20"/>
        <v>4</v>
      </c>
      <c r="Q375">
        <f t="shared" si="21"/>
        <v>0</v>
      </c>
      <c r="R375">
        <f t="shared" si="22"/>
        <v>0</v>
      </c>
      <c r="S375">
        <f t="shared" si="23"/>
        <v>4</v>
      </c>
    </row>
    <row r="376" spans="2:19" x14ac:dyDescent="0.35">
      <c r="B376" s="2" t="s">
        <v>375</v>
      </c>
      <c r="C376">
        <v>18</v>
      </c>
      <c r="P376">
        <f t="shared" si="20"/>
        <v>18</v>
      </c>
      <c r="Q376">
        <f t="shared" si="21"/>
        <v>0</v>
      </c>
      <c r="R376">
        <f t="shared" si="22"/>
        <v>0</v>
      </c>
      <c r="S376">
        <f t="shared" si="23"/>
        <v>18</v>
      </c>
    </row>
    <row r="377" spans="2:19" x14ac:dyDescent="0.35">
      <c r="B377" s="2" t="s">
        <v>376</v>
      </c>
      <c r="C377">
        <v>16</v>
      </c>
      <c r="P377">
        <f t="shared" si="20"/>
        <v>16</v>
      </c>
      <c r="Q377">
        <f t="shared" si="21"/>
        <v>0</v>
      </c>
      <c r="R377">
        <f t="shared" si="22"/>
        <v>0</v>
      </c>
      <c r="S377">
        <f t="shared" si="23"/>
        <v>16</v>
      </c>
    </row>
    <row r="378" spans="2:19" x14ac:dyDescent="0.35">
      <c r="B378" s="2" t="s">
        <v>377</v>
      </c>
      <c r="C378">
        <v>89</v>
      </c>
      <c r="H378">
        <v>43</v>
      </c>
      <c r="L378">
        <v>21</v>
      </c>
      <c r="P378">
        <f t="shared" si="20"/>
        <v>89</v>
      </c>
      <c r="Q378">
        <f t="shared" si="21"/>
        <v>21</v>
      </c>
      <c r="R378">
        <f t="shared" si="22"/>
        <v>43</v>
      </c>
      <c r="S378">
        <f t="shared" si="23"/>
        <v>153</v>
      </c>
    </row>
    <row r="379" spans="2:19" x14ac:dyDescent="0.35">
      <c r="B379" s="2" t="s">
        <v>378</v>
      </c>
      <c r="C379">
        <v>15</v>
      </c>
      <c r="P379">
        <f t="shared" si="20"/>
        <v>15</v>
      </c>
      <c r="Q379">
        <f t="shared" si="21"/>
        <v>0</v>
      </c>
      <c r="R379">
        <f t="shared" si="22"/>
        <v>0</v>
      </c>
      <c r="S379">
        <f t="shared" si="23"/>
        <v>15</v>
      </c>
    </row>
    <row r="380" spans="2:19" x14ac:dyDescent="0.35">
      <c r="B380" s="2" t="s">
        <v>379</v>
      </c>
      <c r="C380">
        <v>70</v>
      </c>
      <c r="P380">
        <f t="shared" si="20"/>
        <v>70</v>
      </c>
      <c r="Q380">
        <f t="shared" si="21"/>
        <v>0</v>
      </c>
      <c r="R380">
        <f t="shared" si="22"/>
        <v>0</v>
      </c>
      <c r="S380">
        <f t="shared" si="23"/>
        <v>70</v>
      </c>
    </row>
    <row r="381" spans="2:19" x14ac:dyDescent="0.35">
      <c r="B381" s="2" t="s">
        <v>380</v>
      </c>
      <c r="C381">
        <v>15</v>
      </c>
      <c r="P381">
        <f t="shared" si="20"/>
        <v>15</v>
      </c>
      <c r="Q381">
        <f t="shared" si="21"/>
        <v>0</v>
      </c>
      <c r="R381">
        <f t="shared" si="22"/>
        <v>0</v>
      </c>
      <c r="S381">
        <f t="shared" si="23"/>
        <v>15</v>
      </c>
    </row>
    <row r="382" spans="2:19" x14ac:dyDescent="0.35">
      <c r="B382" s="2" t="s">
        <v>381</v>
      </c>
      <c r="C382">
        <v>125</v>
      </c>
      <c r="L382">
        <v>37</v>
      </c>
      <c r="P382">
        <f t="shared" si="20"/>
        <v>125</v>
      </c>
      <c r="Q382">
        <f t="shared" si="21"/>
        <v>37</v>
      </c>
      <c r="R382">
        <f t="shared" si="22"/>
        <v>0</v>
      </c>
      <c r="S382">
        <f t="shared" si="23"/>
        <v>162</v>
      </c>
    </row>
    <row r="383" spans="2:19" x14ac:dyDescent="0.35">
      <c r="B383" s="2" t="s">
        <v>382</v>
      </c>
      <c r="C383">
        <v>76</v>
      </c>
      <c r="H383">
        <v>59</v>
      </c>
      <c r="L383">
        <v>24</v>
      </c>
      <c r="P383">
        <f t="shared" si="20"/>
        <v>76</v>
      </c>
      <c r="Q383">
        <f t="shared" si="21"/>
        <v>24</v>
      </c>
      <c r="R383">
        <f t="shared" si="22"/>
        <v>59</v>
      </c>
      <c r="S383">
        <f t="shared" si="23"/>
        <v>159</v>
      </c>
    </row>
    <row r="384" spans="2:19" x14ac:dyDescent="0.35">
      <c r="B384" s="2" t="s">
        <v>383</v>
      </c>
      <c r="C384">
        <v>113</v>
      </c>
      <c r="L384">
        <v>33</v>
      </c>
      <c r="P384">
        <f t="shared" si="20"/>
        <v>113</v>
      </c>
      <c r="Q384">
        <f t="shared" si="21"/>
        <v>33</v>
      </c>
      <c r="R384">
        <f t="shared" si="22"/>
        <v>0</v>
      </c>
      <c r="S384">
        <f t="shared" si="23"/>
        <v>146</v>
      </c>
    </row>
    <row r="385" spans="2:19" x14ac:dyDescent="0.35">
      <c r="B385" s="2" t="s">
        <v>384</v>
      </c>
      <c r="H385">
        <v>63</v>
      </c>
      <c r="P385">
        <f t="shared" si="20"/>
        <v>0</v>
      </c>
      <c r="Q385">
        <f t="shared" si="21"/>
        <v>0</v>
      </c>
      <c r="R385">
        <f t="shared" si="22"/>
        <v>63</v>
      </c>
      <c r="S385">
        <f t="shared" si="23"/>
        <v>63</v>
      </c>
    </row>
    <row r="386" spans="2:19" x14ac:dyDescent="0.35">
      <c r="B386" s="2" t="s">
        <v>385</v>
      </c>
      <c r="H386">
        <v>135</v>
      </c>
      <c r="P386">
        <f t="shared" si="20"/>
        <v>0</v>
      </c>
      <c r="Q386">
        <f t="shared" si="21"/>
        <v>0</v>
      </c>
      <c r="R386">
        <f t="shared" si="22"/>
        <v>135</v>
      </c>
      <c r="S386">
        <f t="shared" si="23"/>
        <v>135</v>
      </c>
    </row>
    <row r="387" spans="2:19" x14ac:dyDescent="0.35">
      <c r="B387" s="2" t="s">
        <v>386</v>
      </c>
      <c r="H387">
        <v>184</v>
      </c>
      <c r="P387">
        <f t="shared" si="20"/>
        <v>0</v>
      </c>
      <c r="Q387">
        <f t="shared" si="21"/>
        <v>0</v>
      </c>
      <c r="R387">
        <f t="shared" si="22"/>
        <v>184</v>
      </c>
      <c r="S387">
        <f t="shared" si="23"/>
        <v>184</v>
      </c>
    </row>
    <row r="388" spans="2:19" x14ac:dyDescent="0.35">
      <c r="B388" s="2" t="s">
        <v>387</v>
      </c>
      <c r="C388">
        <v>10</v>
      </c>
      <c r="P388">
        <f t="shared" si="20"/>
        <v>10</v>
      </c>
      <c r="Q388">
        <f t="shared" si="21"/>
        <v>0</v>
      </c>
      <c r="R388">
        <f t="shared" si="22"/>
        <v>0</v>
      </c>
      <c r="S388">
        <f t="shared" si="23"/>
        <v>10</v>
      </c>
    </row>
    <row r="389" spans="2:19" x14ac:dyDescent="0.35">
      <c r="B389" s="2" t="s">
        <v>388</v>
      </c>
      <c r="C389">
        <v>88</v>
      </c>
      <c r="L389">
        <v>27</v>
      </c>
      <c r="P389">
        <f t="shared" si="20"/>
        <v>88</v>
      </c>
      <c r="Q389">
        <f t="shared" si="21"/>
        <v>27</v>
      </c>
      <c r="R389">
        <f t="shared" si="22"/>
        <v>0</v>
      </c>
      <c r="S389">
        <f t="shared" si="23"/>
        <v>115</v>
      </c>
    </row>
    <row r="390" spans="2:19" x14ac:dyDescent="0.35">
      <c r="B390" s="2" t="s">
        <v>389</v>
      </c>
      <c r="H390">
        <v>56</v>
      </c>
      <c r="P390">
        <f t="shared" si="20"/>
        <v>0</v>
      </c>
      <c r="Q390">
        <f t="shared" si="21"/>
        <v>0</v>
      </c>
      <c r="R390">
        <f t="shared" si="22"/>
        <v>56</v>
      </c>
      <c r="S390">
        <f t="shared" si="23"/>
        <v>56</v>
      </c>
    </row>
    <row r="391" spans="2:19" x14ac:dyDescent="0.35">
      <c r="B391" s="2" t="s">
        <v>390</v>
      </c>
      <c r="C391">
        <v>58</v>
      </c>
      <c r="E391">
        <v>16</v>
      </c>
      <c r="H391">
        <v>28</v>
      </c>
      <c r="L391">
        <v>15</v>
      </c>
      <c r="P391">
        <f t="shared" ref="P391:P397" si="24">SUM(C391:G391)</f>
        <v>74</v>
      </c>
      <c r="Q391">
        <f t="shared" ref="Q391:Q397" si="25">SUM(L391:N391)</f>
        <v>15</v>
      </c>
      <c r="R391">
        <f t="shared" ref="R391:R397" si="26">SUM(H391:K391)</f>
        <v>28</v>
      </c>
      <c r="S391">
        <f t="shared" ref="S391:S397" si="27">SUM(P391:R391)</f>
        <v>117</v>
      </c>
    </row>
    <row r="392" spans="2:19" x14ac:dyDescent="0.35">
      <c r="B392" s="2" t="s">
        <v>391</v>
      </c>
      <c r="C392">
        <v>133</v>
      </c>
      <c r="F392">
        <v>7</v>
      </c>
      <c r="G392">
        <v>24</v>
      </c>
      <c r="L392">
        <v>35</v>
      </c>
      <c r="P392">
        <f t="shared" si="24"/>
        <v>164</v>
      </c>
      <c r="Q392">
        <f t="shared" si="25"/>
        <v>35</v>
      </c>
      <c r="R392">
        <f t="shared" si="26"/>
        <v>0</v>
      </c>
      <c r="S392">
        <f t="shared" si="27"/>
        <v>199</v>
      </c>
    </row>
    <row r="393" spans="2:19" x14ac:dyDescent="0.35">
      <c r="B393" s="2" t="s">
        <v>392</v>
      </c>
      <c r="H393">
        <v>63</v>
      </c>
      <c r="P393">
        <f t="shared" si="24"/>
        <v>0</v>
      </c>
      <c r="Q393">
        <f t="shared" si="25"/>
        <v>0</v>
      </c>
      <c r="R393">
        <f t="shared" si="26"/>
        <v>63</v>
      </c>
      <c r="S393">
        <f t="shared" si="27"/>
        <v>63</v>
      </c>
    </row>
    <row r="394" spans="2:19" x14ac:dyDescent="0.35">
      <c r="B394" s="2" t="s">
        <v>393</v>
      </c>
      <c r="C394">
        <v>221</v>
      </c>
      <c r="H394">
        <v>117</v>
      </c>
      <c r="L394">
        <v>63</v>
      </c>
      <c r="P394">
        <f t="shared" si="24"/>
        <v>221</v>
      </c>
      <c r="Q394">
        <f t="shared" si="25"/>
        <v>63</v>
      </c>
      <c r="R394">
        <f t="shared" si="26"/>
        <v>117</v>
      </c>
      <c r="S394">
        <f t="shared" si="27"/>
        <v>401</v>
      </c>
    </row>
    <row r="395" spans="2:19" x14ac:dyDescent="0.35">
      <c r="B395" s="2" t="s">
        <v>936</v>
      </c>
      <c r="C395">
        <v>1131</v>
      </c>
      <c r="D395">
        <v>2</v>
      </c>
      <c r="H395">
        <v>577</v>
      </c>
      <c r="I395">
        <v>60</v>
      </c>
      <c r="L395">
        <v>305</v>
      </c>
      <c r="M395">
        <v>26</v>
      </c>
      <c r="P395">
        <f t="shared" si="24"/>
        <v>1133</v>
      </c>
      <c r="Q395">
        <f t="shared" si="25"/>
        <v>331</v>
      </c>
      <c r="R395">
        <f t="shared" si="26"/>
        <v>637</v>
      </c>
      <c r="S395">
        <f t="shared" si="27"/>
        <v>2101</v>
      </c>
    </row>
    <row r="396" spans="2:19" x14ac:dyDescent="0.35">
      <c r="B396" s="2" t="s">
        <v>937</v>
      </c>
      <c r="C396">
        <v>840</v>
      </c>
      <c r="H396">
        <v>547</v>
      </c>
      <c r="L396">
        <v>264</v>
      </c>
      <c r="P396">
        <f t="shared" si="24"/>
        <v>840</v>
      </c>
      <c r="Q396">
        <f t="shared" si="25"/>
        <v>264</v>
      </c>
      <c r="R396">
        <f t="shared" si="26"/>
        <v>547</v>
      </c>
      <c r="S396">
        <f t="shared" si="27"/>
        <v>1651</v>
      </c>
    </row>
    <row r="397" spans="2:19" x14ac:dyDescent="0.35">
      <c r="B397" s="2" t="s">
        <v>394</v>
      </c>
      <c r="C397">
        <v>81952</v>
      </c>
      <c r="D397">
        <v>706</v>
      </c>
      <c r="E397">
        <v>577</v>
      </c>
      <c r="F397">
        <v>7</v>
      </c>
      <c r="G397">
        <v>24</v>
      </c>
      <c r="H397">
        <v>45016</v>
      </c>
      <c r="I397">
        <v>852</v>
      </c>
      <c r="J397">
        <v>327</v>
      </c>
      <c r="K397">
        <v>102</v>
      </c>
      <c r="L397">
        <v>23223</v>
      </c>
      <c r="M397">
        <v>152</v>
      </c>
      <c r="N397">
        <v>39</v>
      </c>
      <c r="P397">
        <f t="shared" si="24"/>
        <v>83266</v>
      </c>
      <c r="Q397">
        <f t="shared" si="25"/>
        <v>23414</v>
      </c>
      <c r="R397">
        <f t="shared" si="26"/>
        <v>46297</v>
      </c>
      <c r="S397">
        <f t="shared" si="27"/>
        <v>152977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FF"/>
  </sheetPr>
  <dimension ref="B3:Q396"/>
  <sheetViews>
    <sheetView zoomScaleNormal="100" workbookViewId="0">
      <pane ySplit="6" topLeftCell="A7" activePane="bottomLeft" state="frozen"/>
      <selection pane="bottomLeft" activeCell="B1" sqref="B1:G2"/>
    </sheetView>
  </sheetViews>
  <sheetFormatPr defaultRowHeight="14.5" x14ac:dyDescent="0.35"/>
  <cols>
    <col min="2" max="2" width="14.1796875" bestFit="1" customWidth="1"/>
    <col min="3" max="3" width="15.6328125" bestFit="1" customWidth="1"/>
    <col min="4" max="5" width="10.81640625" bestFit="1" customWidth="1"/>
    <col min="6" max="6" width="7.81640625" bestFit="1" customWidth="1"/>
    <col min="7" max="7" width="11.81640625" bestFit="1" customWidth="1"/>
    <col min="8" max="8" width="12" customWidth="1"/>
    <col min="9" max="9" width="13.54296875" customWidth="1"/>
    <col min="10" max="15" width="12" customWidth="1"/>
    <col min="16" max="16" width="11" customWidth="1"/>
    <col min="17" max="17" width="10" customWidth="1"/>
    <col min="18" max="20" width="12" customWidth="1"/>
    <col min="21" max="22" width="10" customWidth="1"/>
    <col min="23" max="23" width="8" customWidth="1"/>
    <col min="24" max="24" width="12" customWidth="1"/>
    <col min="25" max="25" width="8" customWidth="1"/>
    <col min="26" max="32" width="12" customWidth="1"/>
    <col min="33" max="33" width="10" customWidth="1"/>
    <col min="34" max="37" width="12" customWidth="1"/>
    <col min="38" max="38" width="8" customWidth="1"/>
    <col min="39" max="39" width="11" customWidth="1"/>
    <col min="40" max="40" width="10" customWidth="1"/>
    <col min="41" max="41" width="12" customWidth="1"/>
    <col min="42" max="42" width="11" customWidth="1"/>
    <col min="43" max="43" width="12" customWidth="1"/>
    <col min="44" max="45" width="10" customWidth="1"/>
    <col min="46" max="46" width="11" customWidth="1"/>
    <col min="47" max="48" width="12" customWidth="1"/>
    <col min="49" max="49" width="11" customWidth="1"/>
    <col min="50" max="50" width="12" customWidth="1"/>
    <col min="51" max="51" width="9" customWidth="1"/>
    <col min="52" max="52" width="12" customWidth="1"/>
    <col min="53" max="54" width="10" customWidth="1"/>
    <col min="55" max="55" width="9" customWidth="1"/>
    <col min="56" max="56" width="10" customWidth="1"/>
    <col min="57" max="57" width="8" customWidth="1"/>
    <col min="58" max="59" width="9" customWidth="1"/>
    <col min="60" max="60" width="10" customWidth="1"/>
    <col min="61" max="61" width="9" customWidth="1"/>
    <col min="62" max="64" width="12" customWidth="1"/>
    <col min="65" max="65" width="11" customWidth="1"/>
    <col min="66" max="66" width="9" customWidth="1"/>
    <col min="67" max="67" width="12" customWidth="1"/>
    <col min="68" max="68" width="8" customWidth="1"/>
    <col min="69" max="69" width="10" customWidth="1"/>
    <col min="70" max="70" width="12" customWidth="1"/>
    <col min="71" max="71" width="11" customWidth="1"/>
    <col min="72" max="72" width="10" customWidth="1"/>
    <col min="73" max="73" width="8" customWidth="1"/>
    <col min="74" max="74" width="6" customWidth="1"/>
    <col min="75" max="75" width="12" customWidth="1"/>
    <col min="76" max="76" width="9" customWidth="1"/>
    <col min="77" max="78" width="12" customWidth="1"/>
    <col min="79" max="80" width="11" customWidth="1"/>
    <col min="81" max="81" width="9" customWidth="1"/>
    <col min="82" max="82" width="11" customWidth="1"/>
    <col min="83" max="83" width="12" customWidth="1"/>
    <col min="84" max="84" width="10" customWidth="1"/>
    <col min="85" max="85" width="5" customWidth="1"/>
    <col min="86" max="86" width="8" customWidth="1"/>
    <col min="87" max="87" width="11" customWidth="1"/>
    <col min="88" max="88" width="10" customWidth="1"/>
    <col min="89" max="89" width="12" bestFit="1" customWidth="1"/>
  </cols>
  <sheetData>
    <row r="3" spans="2:7" x14ac:dyDescent="0.35">
      <c r="B3" s="1" t="s">
        <v>399</v>
      </c>
      <c r="C3" t="s" vm="2">
        <v>952</v>
      </c>
    </row>
    <row r="5" spans="2:7" x14ac:dyDescent="0.35">
      <c r="B5" s="1" t="s">
        <v>397</v>
      </c>
      <c r="C5" s="1" t="s">
        <v>395</v>
      </c>
    </row>
    <row r="6" spans="2:7" x14ac:dyDescent="0.35">
      <c r="B6" s="1" t="s">
        <v>0</v>
      </c>
      <c r="C6" t="s">
        <v>400</v>
      </c>
      <c r="D6" t="s">
        <v>401</v>
      </c>
      <c r="E6" t="s">
        <v>402</v>
      </c>
      <c r="F6" t="s">
        <v>403</v>
      </c>
      <c r="G6" t="s">
        <v>394</v>
      </c>
    </row>
    <row r="7" spans="2:7" x14ac:dyDescent="0.35">
      <c r="B7" s="2" t="s">
        <v>1</v>
      </c>
      <c r="C7">
        <v>7566</v>
      </c>
      <c r="D7">
        <v>320.68</v>
      </c>
      <c r="G7">
        <v>7886.68</v>
      </c>
    </row>
    <row r="8" spans="2:7" x14ac:dyDescent="0.35">
      <c r="B8" s="2" t="s">
        <v>2</v>
      </c>
      <c r="C8">
        <v>420858.75</v>
      </c>
      <c r="D8">
        <v>27828.09</v>
      </c>
      <c r="E8">
        <v>20270.63</v>
      </c>
      <c r="F8">
        <v>6225</v>
      </c>
      <c r="G8">
        <v>475182.47</v>
      </c>
    </row>
    <row r="9" spans="2:7" x14ac:dyDescent="0.35">
      <c r="B9" s="2" t="s">
        <v>3</v>
      </c>
      <c r="C9">
        <v>214496.1</v>
      </c>
      <c r="D9">
        <v>5562.69</v>
      </c>
      <c r="E9">
        <v>8828.76</v>
      </c>
      <c r="F9">
        <v>2739</v>
      </c>
      <c r="G9">
        <v>231626.55</v>
      </c>
    </row>
    <row r="10" spans="2:7" x14ac:dyDescent="0.35">
      <c r="B10" s="2" t="s">
        <v>4</v>
      </c>
      <c r="C10">
        <v>7566</v>
      </c>
      <c r="D10">
        <v>486.92</v>
      </c>
      <c r="G10">
        <v>8052.92</v>
      </c>
    </row>
    <row r="11" spans="2:7" x14ac:dyDescent="0.35">
      <c r="B11" s="2" t="s">
        <v>5</v>
      </c>
      <c r="C11">
        <v>80199.600000000006</v>
      </c>
      <c r="D11">
        <v>4097.05</v>
      </c>
      <c r="E11">
        <v>1420.72</v>
      </c>
      <c r="G11">
        <v>85717.37000000001</v>
      </c>
    </row>
    <row r="12" spans="2:7" x14ac:dyDescent="0.35">
      <c r="B12" s="2" t="s">
        <v>6</v>
      </c>
      <c r="C12">
        <v>11349</v>
      </c>
      <c r="D12">
        <v>2401.48</v>
      </c>
      <c r="E12">
        <v>253.7</v>
      </c>
      <c r="G12">
        <v>14004.18</v>
      </c>
    </row>
    <row r="13" spans="2:7" x14ac:dyDescent="0.35">
      <c r="B13" s="2" t="s">
        <v>7</v>
      </c>
      <c r="C13">
        <v>7566</v>
      </c>
      <c r="E13">
        <v>177.59</v>
      </c>
      <c r="G13">
        <v>7743.59</v>
      </c>
    </row>
    <row r="14" spans="2:7" x14ac:dyDescent="0.35">
      <c r="B14" s="2" t="s">
        <v>8</v>
      </c>
      <c r="C14">
        <v>15132</v>
      </c>
      <c r="E14">
        <v>126.85</v>
      </c>
      <c r="G14">
        <v>15258.85</v>
      </c>
    </row>
    <row r="15" spans="2:7" x14ac:dyDescent="0.35">
      <c r="B15" s="2" t="s">
        <v>9</v>
      </c>
      <c r="C15">
        <v>22698</v>
      </c>
      <c r="D15">
        <v>1333.93</v>
      </c>
      <c r="E15">
        <v>431.29</v>
      </c>
      <c r="G15">
        <v>24463.22</v>
      </c>
    </row>
    <row r="16" spans="2:7" x14ac:dyDescent="0.35">
      <c r="B16" s="2" t="s">
        <v>10</v>
      </c>
      <c r="C16">
        <v>15132</v>
      </c>
      <c r="E16">
        <v>152.22</v>
      </c>
      <c r="F16">
        <v>249</v>
      </c>
      <c r="G16">
        <v>15533.22</v>
      </c>
    </row>
    <row r="17" spans="2:7" x14ac:dyDescent="0.35">
      <c r="B17" s="2" t="s">
        <v>11</v>
      </c>
      <c r="C17">
        <v>97979.7</v>
      </c>
      <c r="D17">
        <v>18172.96</v>
      </c>
      <c r="E17">
        <v>1953.49</v>
      </c>
      <c r="F17">
        <v>17181</v>
      </c>
      <c r="G17">
        <v>135287.15</v>
      </c>
    </row>
    <row r="18" spans="2:7" x14ac:dyDescent="0.35">
      <c r="B18" s="2" t="s">
        <v>12</v>
      </c>
      <c r="C18">
        <v>910870.74</v>
      </c>
      <c r="D18">
        <v>156708.16</v>
      </c>
      <c r="E18">
        <v>32042.31</v>
      </c>
      <c r="F18">
        <v>234558</v>
      </c>
      <c r="G18">
        <v>1334179.21</v>
      </c>
    </row>
    <row r="19" spans="2:7" x14ac:dyDescent="0.35">
      <c r="B19" s="2" t="s">
        <v>13</v>
      </c>
      <c r="C19">
        <v>201633.9</v>
      </c>
      <c r="D19">
        <v>27931.75</v>
      </c>
      <c r="E19">
        <v>6494.72</v>
      </c>
      <c r="F19">
        <v>52788</v>
      </c>
      <c r="G19">
        <v>288848.37</v>
      </c>
    </row>
    <row r="20" spans="2:7" x14ac:dyDescent="0.35">
      <c r="B20" s="2" t="s">
        <v>14</v>
      </c>
      <c r="C20">
        <v>91548.6</v>
      </c>
      <c r="D20">
        <v>9374.5400000000009</v>
      </c>
      <c r="E20">
        <v>2156.4499999999998</v>
      </c>
      <c r="F20">
        <v>20667</v>
      </c>
      <c r="G20">
        <v>123746.59000000001</v>
      </c>
    </row>
    <row r="21" spans="2:7" x14ac:dyDescent="0.35">
      <c r="B21" s="2" t="s">
        <v>15</v>
      </c>
      <c r="C21">
        <v>162215.04000000001</v>
      </c>
      <c r="D21">
        <v>9347.81</v>
      </c>
      <c r="E21">
        <v>1116.02</v>
      </c>
      <c r="F21">
        <v>8466</v>
      </c>
      <c r="G21">
        <v>181144.87</v>
      </c>
    </row>
    <row r="22" spans="2:7" x14ac:dyDescent="0.35">
      <c r="B22" s="2" t="s">
        <v>16</v>
      </c>
      <c r="C22">
        <v>82620.72</v>
      </c>
      <c r="D22">
        <v>4571.1000000000004</v>
      </c>
      <c r="F22">
        <v>3984</v>
      </c>
      <c r="G22">
        <v>91175.82</v>
      </c>
    </row>
    <row r="23" spans="2:7" x14ac:dyDescent="0.35">
      <c r="B23" s="2" t="s">
        <v>17</v>
      </c>
      <c r="C23">
        <v>352272.96</v>
      </c>
      <c r="D23">
        <v>49399.98</v>
      </c>
      <c r="E23">
        <v>12025.38</v>
      </c>
      <c r="F23">
        <v>106821</v>
      </c>
      <c r="G23">
        <v>520519.32000000007</v>
      </c>
    </row>
    <row r="24" spans="2:7" x14ac:dyDescent="0.35">
      <c r="B24" s="2" t="s">
        <v>18</v>
      </c>
      <c r="C24">
        <v>114360.09</v>
      </c>
      <c r="D24">
        <v>17109.05</v>
      </c>
      <c r="E24">
        <v>4541.2299999999996</v>
      </c>
      <c r="F24">
        <v>41832</v>
      </c>
      <c r="G24">
        <v>177842.37</v>
      </c>
    </row>
    <row r="25" spans="2:7" x14ac:dyDescent="0.35">
      <c r="B25" s="2" t="s">
        <v>19</v>
      </c>
      <c r="C25">
        <v>15132</v>
      </c>
      <c r="D25">
        <v>730.94</v>
      </c>
      <c r="E25">
        <v>304.44</v>
      </c>
      <c r="F25">
        <v>249</v>
      </c>
      <c r="G25">
        <v>16416.38</v>
      </c>
    </row>
    <row r="26" spans="2:7" x14ac:dyDescent="0.35">
      <c r="B26" s="2" t="s">
        <v>20</v>
      </c>
      <c r="C26">
        <v>22698</v>
      </c>
      <c r="D26">
        <v>4016.72</v>
      </c>
      <c r="E26">
        <v>684.99</v>
      </c>
      <c r="F26">
        <v>996</v>
      </c>
      <c r="G26">
        <v>28395.71</v>
      </c>
    </row>
    <row r="27" spans="2:7" x14ac:dyDescent="0.35">
      <c r="B27" s="2" t="s">
        <v>21</v>
      </c>
      <c r="C27">
        <v>62041.2</v>
      </c>
      <c r="D27">
        <v>1862.54</v>
      </c>
      <c r="E27">
        <v>1014.8</v>
      </c>
      <c r="F27">
        <v>498</v>
      </c>
      <c r="G27">
        <v>65416.539999999994</v>
      </c>
    </row>
    <row r="28" spans="2:7" x14ac:dyDescent="0.35">
      <c r="B28" s="2" t="s">
        <v>22</v>
      </c>
      <c r="C28">
        <v>36316.800000000003</v>
      </c>
      <c r="D28">
        <v>1704.08</v>
      </c>
      <c r="E28">
        <v>583.51</v>
      </c>
      <c r="G28">
        <v>38604.39</v>
      </c>
    </row>
    <row r="29" spans="2:7" x14ac:dyDescent="0.35">
      <c r="B29" s="2" t="s">
        <v>23</v>
      </c>
      <c r="C29">
        <v>15132</v>
      </c>
      <c r="D29">
        <v>21.39</v>
      </c>
      <c r="E29">
        <v>304.44</v>
      </c>
      <c r="G29">
        <v>15457.83</v>
      </c>
    </row>
    <row r="30" spans="2:7" x14ac:dyDescent="0.35">
      <c r="B30" s="2" t="s">
        <v>24</v>
      </c>
      <c r="C30">
        <v>450146.74</v>
      </c>
      <c r="D30">
        <v>19901.59</v>
      </c>
      <c r="E30">
        <v>19154.07</v>
      </c>
      <c r="F30">
        <v>7719</v>
      </c>
      <c r="G30">
        <v>496921.4</v>
      </c>
    </row>
    <row r="31" spans="2:7" x14ac:dyDescent="0.35">
      <c r="B31" s="2" t="s">
        <v>25</v>
      </c>
      <c r="C31">
        <v>206173.5</v>
      </c>
      <c r="D31">
        <v>7032.25</v>
      </c>
      <c r="E31">
        <v>8321.36</v>
      </c>
      <c r="F31">
        <v>1743</v>
      </c>
      <c r="G31">
        <v>223270.11</v>
      </c>
    </row>
    <row r="32" spans="2:7" x14ac:dyDescent="0.35">
      <c r="B32" s="2" t="s">
        <v>26</v>
      </c>
      <c r="C32">
        <v>148482.75</v>
      </c>
      <c r="D32">
        <v>3578.52</v>
      </c>
      <c r="E32">
        <v>4642.71</v>
      </c>
      <c r="F32">
        <v>1992</v>
      </c>
      <c r="G32">
        <v>158695.98000000001</v>
      </c>
    </row>
    <row r="33" spans="2:7" x14ac:dyDescent="0.35">
      <c r="B33" s="2" t="s">
        <v>27</v>
      </c>
      <c r="C33">
        <v>200499</v>
      </c>
      <c r="D33">
        <v>6884.72</v>
      </c>
      <c r="E33">
        <v>5327.7</v>
      </c>
      <c r="F33">
        <v>1245</v>
      </c>
      <c r="G33">
        <v>213956.42</v>
      </c>
    </row>
    <row r="34" spans="2:7" x14ac:dyDescent="0.35">
      <c r="B34" s="2" t="s">
        <v>28</v>
      </c>
      <c r="C34">
        <v>203752.38</v>
      </c>
      <c r="D34">
        <v>5251.37</v>
      </c>
      <c r="E34">
        <v>7154.34</v>
      </c>
      <c r="F34">
        <v>747</v>
      </c>
      <c r="G34">
        <v>216905.09</v>
      </c>
    </row>
    <row r="35" spans="2:7" x14ac:dyDescent="0.35">
      <c r="B35" s="2" t="s">
        <v>29</v>
      </c>
      <c r="C35">
        <v>92078.22</v>
      </c>
      <c r="D35">
        <v>2252.7399999999998</v>
      </c>
      <c r="E35">
        <v>3526.43</v>
      </c>
      <c r="G35">
        <v>97857.39</v>
      </c>
    </row>
    <row r="36" spans="2:7" x14ac:dyDescent="0.35">
      <c r="B36" s="2" t="s">
        <v>30</v>
      </c>
      <c r="C36">
        <v>107891.16</v>
      </c>
      <c r="D36">
        <v>4697.4799999999996</v>
      </c>
      <c r="E36">
        <v>2841.44</v>
      </c>
      <c r="G36">
        <v>115430.08</v>
      </c>
    </row>
    <row r="37" spans="2:7" x14ac:dyDescent="0.35">
      <c r="B37" s="2" t="s">
        <v>31</v>
      </c>
      <c r="C37">
        <v>121918.52</v>
      </c>
      <c r="D37">
        <v>9802.42</v>
      </c>
      <c r="E37">
        <v>2283.3000000000002</v>
      </c>
      <c r="F37">
        <v>249</v>
      </c>
      <c r="G37">
        <v>134253.24</v>
      </c>
    </row>
    <row r="38" spans="2:7" x14ac:dyDescent="0.35">
      <c r="B38" s="2" t="s">
        <v>32</v>
      </c>
      <c r="C38">
        <v>98358</v>
      </c>
      <c r="D38">
        <v>6324.15</v>
      </c>
      <c r="E38">
        <v>1547.57</v>
      </c>
      <c r="F38">
        <v>249</v>
      </c>
      <c r="G38">
        <v>106478.72</v>
      </c>
    </row>
    <row r="39" spans="2:7" x14ac:dyDescent="0.35">
      <c r="B39" s="2" t="s">
        <v>33</v>
      </c>
      <c r="C39">
        <v>22698</v>
      </c>
      <c r="D39">
        <v>551.94000000000005</v>
      </c>
      <c r="E39">
        <v>304.44</v>
      </c>
      <c r="G39">
        <v>23554.38</v>
      </c>
    </row>
    <row r="40" spans="2:7" x14ac:dyDescent="0.35">
      <c r="B40" s="2" t="s">
        <v>34</v>
      </c>
      <c r="C40">
        <v>86252.4</v>
      </c>
      <c r="D40">
        <v>5725.05</v>
      </c>
      <c r="E40">
        <v>2359.41</v>
      </c>
      <c r="F40">
        <v>1245</v>
      </c>
      <c r="G40">
        <v>95581.859999999986</v>
      </c>
    </row>
    <row r="41" spans="2:7" x14ac:dyDescent="0.35">
      <c r="B41" s="2" t="s">
        <v>35</v>
      </c>
      <c r="C41">
        <v>15132</v>
      </c>
      <c r="E41">
        <v>304.44</v>
      </c>
      <c r="F41">
        <v>249</v>
      </c>
      <c r="G41">
        <v>15685.44</v>
      </c>
    </row>
    <row r="42" spans="2:7" x14ac:dyDescent="0.35">
      <c r="B42" s="2" t="s">
        <v>36</v>
      </c>
      <c r="C42">
        <v>56291.040000000001</v>
      </c>
      <c r="D42">
        <v>2191.4899999999998</v>
      </c>
      <c r="E42">
        <v>1040.17</v>
      </c>
      <c r="F42">
        <v>498</v>
      </c>
      <c r="G42">
        <v>60020.7</v>
      </c>
    </row>
    <row r="43" spans="2:7" x14ac:dyDescent="0.35">
      <c r="B43" s="2" t="s">
        <v>37</v>
      </c>
      <c r="C43">
        <v>4244344.42</v>
      </c>
      <c r="D43">
        <v>420732.65</v>
      </c>
      <c r="E43">
        <v>187129.12</v>
      </c>
      <c r="F43">
        <v>294567</v>
      </c>
      <c r="G43">
        <v>5146773.1899999995</v>
      </c>
    </row>
    <row r="44" spans="2:7" x14ac:dyDescent="0.35">
      <c r="B44" s="2" t="s">
        <v>38</v>
      </c>
      <c r="C44">
        <v>1692968.16</v>
      </c>
      <c r="D44">
        <v>148870.85</v>
      </c>
      <c r="E44">
        <v>78063.490000000005</v>
      </c>
      <c r="F44">
        <v>106821</v>
      </c>
      <c r="G44">
        <v>2026723.5</v>
      </c>
    </row>
    <row r="45" spans="2:7" x14ac:dyDescent="0.35">
      <c r="B45" s="2" t="s">
        <v>39</v>
      </c>
      <c r="C45">
        <v>137360.73000000001</v>
      </c>
      <c r="D45">
        <v>6273.6</v>
      </c>
      <c r="E45">
        <v>5758.99</v>
      </c>
      <c r="F45">
        <v>996</v>
      </c>
      <c r="G45">
        <v>150389.32</v>
      </c>
    </row>
    <row r="46" spans="2:7" x14ac:dyDescent="0.35">
      <c r="B46" s="2" t="s">
        <v>40</v>
      </c>
      <c r="C46">
        <v>73276.710000000006</v>
      </c>
      <c r="D46">
        <v>2579.2600000000002</v>
      </c>
      <c r="E46">
        <v>2841.44</v>
      </c>
      <c r="F46">
        <v>996</v>
      </c>
      <c r="G46">
        <v>79693.41</v>
      </c>
    </row>
    <row r="47" spans="2:7" x14ac:dyDescent="0.35">
      <c r="B47" s="2" t="s">
        <v>41</v>
      </c>
      <c r="C47">
        <v>179011.56</v>
      </c>
      <c r="D47">
        <v>6793.82</v>
      </c>
      <c r="E47">
        <v>6393.24</v>
      </c>
      <c r="F47">
        <v>3984</v>
      </c>
      <c r="G47">
        <v>196182.62</v>
      </c>
    </row>
    <row r="48" spans="2:7" x14ac:dyDescent="0.35">
      <c r="B48" s="2" t="s">
        <v>42</v>
      </c>
      <c r="C48">
        <v>70666.44</v>
      </c>
      <c r="D48">
        <v>1861.69</v>
      </c>
      <c r="E48">
        <v>1928.12</v>
      </c>
      <c r="F48">
        <v>1245</v>
      </c>
      <c r="G48">
        <v>75701.25</v>
      </c>
    </row>
    <row r="49" spans="2:7" x14ac:dyDescent="0.35">
      <c r="B49" s="2" t="s">
        <v>43</v>
      </c>
      <c r="C49">
        <v>168426.73</v>
      </c>
      <c r="D49">
        <v>6682.88</v>
      </c>
      <c r="E49">
        <v>6723.05</v>
      </c>
      <c r="F49">
        <v>996</v>
      </c>
      <c r="G49">
        <v>182828.66</v>
      </c>
    </row>
    <row r="50" spans="2:7" x14ac:dyDescent="0.35">
      <c r="B50" s="2" t="s">
        <v>44</v>
      </c>
      <c r="C50">
        <v>70961.509999999995</v>
      </c>
      <c r="D50">
        <v>2121.7399999999998</v>
      </c>
      <c r="E50">
        <v>2486.2600000000002</v>
      </c>
      <c r="F50">
        <v>249</v>
      </c>
      <c r="G50">
        <v>75818.509999999995</v>
      </c>
    </row>
    <row r="51" spans="2:7" x14ac:dyDescent="0.35">
      <c r="B51" s="2" t="s">
        <v>45</v>
      </c>
      <c r="C51">
        <v>85874.1</v>
      </c>
      <c r="D51">
        <v>9296.0400000000009</v>
      </c>
      <c r="E51">
        <v>2250.3200000000002</v>
      </c>
      <c r="F51">
        <v>1743</v>
      </c>
      <c r="G51">
        <v>99163.46</v>
      </c>
    </row>
    <row r="52" spans="2:7" x14ac:dyDescent="0.35">
      <c r="B52" s="2" t="s">
        <v>46</v>
      </c>
      <c r="C52">
        <v>113187.36</v>
      </c>
      <c r="D52">
        <v>14566.13</v>
      </c>
      <c r="E52">
        <v>3780.13</v>
      </c>
      <c r="F52">
        <v>4482</v>
      </c>
      <c r="G52">
        <v>136015.62</v>
      </c>
    </row>
    <row r="53" spans="2:7" x14ac:dyDescent="0.35">
      <c r="B53" s="2" t="s">
        <v>47</v>
      </c>
      <c r="C53">
        <v>113490</v>
      </c>
      <c r="D53">
        <v>2252.37</v>
      </c>
      <c r="E53">
        <v>3424.95</v>
      </c>
      <c r="F53">
        <v>747</v>
      </c>
      <c r="G53">
        <v>119914.32</v>
      </c>
    </row>
    <row r="54" spans="2:7" x14ac:dyDescent="0.35">
      <c r="B54" s="2" t="s">
        <v>48</v>
      </c>
      <c r="C54">
        <v>147310.01999999999</v>
      </c>
      <c r="D54">
        <v>10745.05</v>
      </c>
      <c r="E54">
        <v>5733.62</v>
      </c>
      <c r="F54">
        <v>1992</v>
      </c>
      <c r="G54">
        <v>165780.69</v>
      </c>
    </row>
    <row r="55" spans="2:7" x14ac:dyDescent="0.35">
      <c r="B55" s="2" t="s">
        <v>49</v>
      </c>
      <c r="C55">
        <v>86857.68</v>
      </c>
      <c r="D55">
        <v>3128.29</v>
      </c>
      <c r="E55">
        <v>2942.92</v>
      </c>
      <c r="F55">
        <v>996</v>
      </c>
      <c r="G55">
        <v>93924.89</v>
      </c>
    </row>
    <row r="56" spans="2:7" x14ac:dyDescent="0.35">
      <c r="B56" s="2" t="s">
        <v>50</v>
      </c>
      <c r="C56">
        <v>161988.06</v>
      </c>
      <c r="D56">
        <v>9173.31</v>
      </c>
      <c r="E56">
        <v>5074</v>
      </c>
      <c r="F56">
        <v>9213</v>
      </c>
      <c r="G56">
        <v>185448.37</v>
      </c>
    </row>
    <row r="57" spans="2:7" x14ac:dyDescent="0.35">
      <c r="B57" s="2" t="s">
        <v>51</v>
      </c>
      <c r="C57">
        <v>105394.38</v>
      </c>
      <c r="D57">
        <v>2492.86</v>
      </c>
      <c r="E57">
        <v>2866.81</v>
      </c>
      <c r="F57">
        <v>996</v>
      </c>
      <c r="G57">
        <v>111750.05</v>
      </c>
    </row>
    <row r="58" spans="2:7" x14ac:dyDescent="0.35">
      <c r="B58" s="2" t="s">
        <v>52</v>
      </c>
      <c r="C58">
        <v>99871.2</v>
      </c>
      <c r="D58">
        <v>3888.4</v>
      </c>
      <c r="E58">
        <v>1953.49</v>
      </c>
      <c r="F58">
        <v>249</v>
      </c>
      <c r="G58">
        <v>105962.09</v>
      </c>
    </row>
    <row r="59" spans="2:7" x14ac:dyDescent="0.35">
      <c r="B59" s="2" t="s">
        <v>54</v>
      </c>
      <c r="C59">
        <v>7566</v>
      </c>
      <c r="D59">
        <v>1387.39</v>
      </c>
      <c r="E59">
        <v>380.55</v>
      </c>
      <c r="G59">
        <v>9333.94</v>
      </c>
    </row>
    <row r="60" spans="2:7" x14ac:dyDescent="0.35">
      <c r="B60" s="2" t="s">
        <v>55</v>
      </c>
      <c r="C60">
        <v>7566</v>
      </c>
      <c r="E60">
        <v>228.33</v>
      </c>
      <c r="G60">
        <v>7794.33</v>
      </c>
    </row>
    <row r="61" spans="2:7" x14ac:dyDescent="0.35">
      <c r="B61" s="2" t="s">
        <v>56</v>
      </c>
      <c r="C61">
        <v>659021.30000000005</v>
      </c>
      <c r="D61">
        <v>42412.33</v>
      </c>
      <c r="E61">
        <v>24304.46</v>
      </c>
      <c r="F61">
        <v>16683</v>
      </c>
      <c r="G61">
        <v>742421.09000000008</v>
      </c>
    </row>
    <row r="62" spans="2:7" x14ac:dyDescent="0.35">
      <c r="B62" s="2" t="s">
        <v>57</v>
      </c>
      <c r="C62">
        <v>37830</v>
      </c>
      <c r="D62">
        <v>6745.7</v>
      </c>
      <c r="E62">
        <v>1623.68</v>
      </c>
      <c r="F62">
        <v>996</v>
      </c>
      <c r="G62">
        <v>47195.38</v>
      </c>
    </row>
    <row r="63" spans="2:7" x14ac:dyDescent="0.35">
      <c r="B63" s="2" t="s">
        <v>58</v>
      </c>
      <c r="C63">
        <v>15132</v>
      </c>
      <c r="D63">
        <v>934.85</v>
      </c>
      <c r="E63">
        <v>202.96</v>
      </c>
      <c r="G63">
        <v>16269.81</v>
      </c>
    </row>
    <row r="64" spans="2:7" x14ac:dyDescent="0.35">
      <c r="B64" s="2" t="s">
        <v>59</v>
      </c>
      <c r="C64">
        <v>34047</v>
      </c>
      <c r="D64">
        <v>989.29</v>
      </c>
      <c r="E64">
        <v>1547.57</v>
      </c>
      <c r="G64">
        <v>36583.86</v>
      </c>
    </row>
    <row r="65" spans="2:7" x14ac:dyDescent="0.35">
      <c r="B65" s="2" t="s">
        <v>60</v>
      </c>
      <c r="C65">
        <v>15132</v>
      </c>
      <c r="D65">
        <v>1199.8900000000001</v>
      </c>
      <c r="E65">
        <v>202.96</v>
      </c>
      <c r="G65">
        <v>16534.849999999999</v>
      </c>
    </row>
    <row r="66" spans="2:7" x14ac:dyDescent="0.35">
      <c r="B66" s="2" t="s">
        <v>61</v>
      </c>
      <c r="C66">
        <v>282892.74</v>
      </c>
      <c r="D66">
        <v>9592.67</v>
      </c>
      <c r="E66">
        <v>12685</v>
      </c>
      <c r="F66">
        <v>3984</v>
      </c>
      <c r="G66">
        <v>309154.40999999997</v>
      </c>
    </row>
    <row r="67" spans="2:7" x14ac:dyDescent="0.35">
      <c r="B67" s="2" t="s">
        <v>62</v>
      </c>
      <c r="C67">
        <v>196716</v>
      </c>
      <c r="D67">
        <v>4670.75</v>
      </c>
      <c r="E67">
        <v>7306.56</v>
      </c>
      <c r="F67">
        <v>6723</v>
      </c>
      <c r="G67">
        <v>215416.31</v>
      </c>
    </row>
    <row r="68" spans="2:7" x14ac:dyDescent="0.35">
      <c r="B68" s="2" t="s">
        <v>63</v>
      </c>
      <c r="C68">
        <v>523241.86</v>
      </c>
      <c r="D68">
        <v>26448.240000000002</v>
      </c>
      <c r="E68">
        <v>20093.04</v>
      </c>
      <c r="F68">
        <v>7470</v>
      </c>
      <c r="G68">
        <v>577253.14</v>
      </c>
    </row>
    <row r="69" spans="2:7" x14ac:dyDescent="0.35">
      <c r="B69" s="2" t="s">
        <v>64</v>
      </c>
      <c r="C69">
        <v>224278.94</v>
      </c>
      <c r="D69">
        <v>6357.57</v>
      </c>
      <c r="E69">
        <v>8575.06</v>
      </c>
      <c r="F69">
        <v>1245</v>
      </c>
      <c r="G69">
        <v>240456.57</v>
      </c>
    </row>
    <row r="70" spans="2:7" x14ac:dyDescent="0.35">
      <c r="B70" s="2" t="s">
        <v>65</v>
      </c>
      <c r="C70">
        <v>22698</v>
      </c>
      <c r="E70">
        <v>228.33</v>
      </c>
      <c r="F70">
        <v>249</v>
      </c>
      <c r="G70">
        <v>23175.33</v>
      </c>
    </row>
    <row r="71" spans="2:7" x14ac:dyDescent="0.35">
      <c r="B71" s="2" t="s">
        <v>66</v>
      </c>
      <c r="C71">
        <v>15585.96</v>
      </c>
      <c r="D71">
        <v>1510.49</v>
      </c>
      <c r="E71">
        <v>202.96</v>
      </c>
      <c r="F71">
        <v>249</v>
      </c>
      <c r="G71">
        <v>17548.41</v>
      </c>
    </row>
    <row r="72" spans="2:7" x14ac:dyDescent="0.35">
      <c r="B72" s="2" t="s">
        <v>67</v>
      </c>
      <c r="C72">
        <v>65052.47</v>
      </c>
      <c r="D72">
        <v>1566.03</v>
      </c>
      <c r="E72">
        <v>1243.1300000000001</v>
      </c>
      <c r="F72">
        <v>249</v>
      </c>
      <c r="G72">
        <v>68110.63</v>
      </c>
    </row>
    <row r="73" spans="2:7" x14ac:dyDescent="0.35">
      <c r="B73" s="2" t="s">
        <v>68</v>
      </c>
      <c r="C73">
        <v>37837.57</v>
      </c>
      <c r="D73">
        <v>664.47</v>
      </c>
      <c r="E73">
        <v>684.99</v>
      </c>
      <c r="F73">
        <v>498</v>
      </c>
      <c r="G73">
        <v>39685.03</v>
      </c>
    </row>
    <row r="74" spans="2:7" x14ac:dyDescent="0.35">
      <c r="B74" s="2" t="s">
        <v>69</v>
      </c>
      <c r="C74">
        <v>495346.02</v>
      </c>
      <c r="D74">
        <v>73697.67</v>
      </c>
      <c r="E74">
        <v>18849.91</v>
      </c>
      <c r="F74">
        <v>11952</v>
      </c>
      <c r="G74">
        <v>599845.6</v>
      </c>
    </row>
    <row r="75" spans="2:7" x14ac:dyDescent="0.35">
      <c r="B75" s="2" t="s">
        <v>70</v>
      </c>
      <c r="C75">
        <v>186577.56</v>
      </c>
      <c r="D75">
        <v>28986.06</v>
      </c>
      <c r="E75">
        <v>8042.29</v>
      </c>
      <c r="F75">
        <v>4980</v>
      </c>
      <c r="G75">
        <v>228585.91</v>
      </c>
    </row>
    <row r="76" spans="2:7" x14ac:dyDescent="0.35">
      <c r="B76" s="2" t="s">
        <v>71</v>
      </c>
      <c r="C76">
        <v>347090.25</v>
      </c>
      <c r="D76">
        <v>8218.65</v>
      </c>
      <c r="E76">
        <v>12025.38</v>
      </c>
      <c r="F76">
        <v>2988</v>
      </c>
      <c r="G76">
        <v>370322.28</v>
      </c>
    </row>
    <row r="77" spans="2:7" x14ac:dyDescent="0.35">
      <c r="B77" s="2" t="s">
        <v>72</v>
      </c>
      <c r="C77">
        <v>153249.32999999999</v>
      </c>
      <c r="D77">
        <v>2121.5</v>
      </c>
      <c r="E77">
        <v>2739.96</v>
      </c>
      <c r="G77">
        <v>158110.78999999998</v>
      </c>
    </row>
    <row r="78" spans="2:7" x14ac:dyDescent="0.35">
      <c r="B78" s="2" t="s">
        <v>73</v>
      </c>
      <c r="C78">
        <v>531693.07999999996</v>
      </c>
      <c r="D78">
        <v>32180.22</v>
      </c>
      <c r="E78">
        <v>22224.12</v>
      </c>
      <c r="F78">
        <v>6474</v>
      </c>
      <c r="G78">
        <v>592571.41999999993</v>
      </c>
    </row>
    <row r="79" spans="2:7" x14ac:dyDescent="0.35">
      <c r="B79" s="2" t="s">
        <v>74</v>
      </c>
      <c r="C79">
        <v>237345.42</v>
      </c>
      <c r="D79">
        <v>8146.83</v>
      </c>
      <c r="E79">
        <v>9183.94</v>
      </c>
      <c r="F79">
        <v>2241</v>
      </c>
      <c r="G79">
        <v>256917.19</v>
      </c>
    </row>
    <row r="80" spans="2:7" x14ac:dyDescent="0.35">
      <c r="B80" s="2" t="s">
        <v>75</v>
      </c>
      <c r="C80">
        <v>15139.57</v>
      </c>
      <c r="D80">
        <v>1415.95</v>
      </c>
      <c r="G80">
        <v>16555.52</v>
      </c>
    </row>
    <row r="81" spans="2:7" x14ac:dyDescent="0.35">
      <c r="B81" s="2" t="s">
        <v>76</v>
      </c>
      <c r="C81">
        <v>59113.16</v>
      </c>
      <c r="D81">
        <v>2537.83</v>
      </c>
      <c r="E81">
        <v>1471.46</v>
      </c>
      <c r="F81">
        <v>498</v>
      </c>
      <c r="G81">
        <v>63620.450000000004</v>
      </c>
    </row>
    <row r="82" spans="2:7" x14ac:dyDescent="0.35">
      <c r="B82" s="2" t="s">
        <v>77</v>
      </c>
      <c r="C82">
        <v>36415.160000000003</v>
      </c>
      <c r="D82">
        <v>2726.79</v>
      </c>
      <c r="E82">
        <v>482.69</v>
      </c>
      <c r="G82">
        <v>39624.640000000007</v>
      </c>
    </row>
    <row r="83" spans="2:7" x14ac:dyDescent="0.35">
      <c r="B83" s="2" t="s">
        <v>78</v>
      </c>
      <c r="C83">
        <v>15139.57</v>
      </c>
      <c r="E83">
        <v>202.96</v>
      </c>
      <c r="G83">
        <v>15342.529999999999</v>
      </c>
    </row>
    <row r="84" spans="2:7" x14ac:dyDescent="0.35">
      <c r="B84" s="2" t="s">
        <v>79</v>
      </c>
      <c r="C84">
        <v>74676.42</v>
      </c>
      <c r="D84">
        <v>1970.69</v>
      </c>
      <c r="E84">
        <v>1522.2</v>
      </c>
      <c r="G84">
        <v>78169.31</v>
      </c>
    </row>
    <row r="85" spans="2:7" x14ac:dyDescent="0.35">
      <c r="B85" s="2" t="s">
        <v>80</v>
      </c>
      <c r="C85">
        <v>38056.980000000003</v>
      </c>
      <c r="D85">
        <v>1485.22</v>
      </c>
      <c r="E85">
        <v>761.1</v>
      </c>
      <c r="G85">
        <v>40303.300000000003</v>
      </c>
    </row>
    <row r="86" spans="2:7" x14ac:dyDescent="0.35">
      <c r="B86" s="2" t="s">
        <v>81</v>
      </c>
      <c r="C86">
        <v>53869.919999999998</v>
      </c>
      <c r="D86">
        <v>2137.0500000000002</v>
      </c>
      <c r="E86">
        <v>659.62</v>
      </c>
      <c r="F86">
        <v>249</v>
      </c>
      <c r="G86">
        <v>56915.59</v>
      </c>
    </row>
    <row r="87" spans="2:7" x14ac:dyDescent="0.35">
      <c r="B87" s="2" t="s">
        <v>82</v>
      </c>
      <c r="C87">
        <v>74676.42</v>
      </c>
      <c r="D87">
        <v>2664.57</v>
      </c>
      <c r="E87">
        <v>1141.6500000000001</v>
      </c>
      <c r="G87">
        <v>78482.64</v>
      </c>
    </row>
    <row r="88" spans="2:7" x14ac:dyDescent="0.35">
      <c r="B88" s="2" t="s">
        <v>83</v>
      </c>
      <c r="C88">
        <v>38813.58</v>
      </c>
      <c r="D88">
        <v>23.57</v>
      </c>
      <c r="E88">
        <v>431.29</v>
      </c>
      <c r="F88">
        <v>249</v>
      </c>
      <c r="G88">
        <v>39517.440000000002</v>
      </c>
    </row>
    <row r="89" spans="2:7" x14ac:dyDescent="0.35">
      <c r="B89" s="2" t="s">
        <v>84</v>
      </c>
      <c r="C89">
        <v>15139.57</v>
      </c>
      <c r="E89">
        <v>101.48</v>
      </c>
      <c r="G89">
        <v>15241.05</v>
      </c>
    </row>
    <row r="90" spans="2:7" x14ac:dyDescent="0.35">
      <c r="B90" s="2" t="s">
        <v>85</v>
      </c>
      <c r="C90">
        <v>154384.23000000001</v>
      </c>
      <c r="D90">
        <v>5569.51</v>
      </c>
      <c r="E90">
        <v>4033.83</v>
      </c>
      <c r="F90">
        <v>996</v>
      </c>
      <c r="G90">
        <v>164983.57</v>
      </c>
    </row>
    <row r="91" spans="2:7" x14ac:dyDescent="0.35">
      <c r="B91" s="2" t="s">
        <v>86</v>
      </c>
      <c r="C91">
        <v>115003.2</v>
      </c>
      <c r="D91">
        <v>2845.27</v>
      </c>
      <c r="E91">
        <v>4794.93</v>
      </c>
      <c r="F91">
        <v>747</v>
      </c>
      <c r="G91">
        <v>123390.39999999999</v>
      </c>
    </row>
    <row r="92" spans="2:7" x14ac:dyDescent="0.35">
      <c r="B92" s="2" t="s">
        <v>87</v>
      </c>
      <c r="C92">
        <v>126049.56</v>
      </c>
      <c r="D92">
        <v>2737.24</v>
      </c>
      <c r="E92">
        <v>4135.3100000000004</v>
      </c>
      <c r="F92">
        <v>747</v>
      </c>
      <c r="G92">
        <v>133669.10999999999</v>
      </c>
    </row>
    <row r="93" spans="2:7" x14ac:dyDescent="0.35">
      <c r="B93" s="2" t="s">
        <v>88</v>
      </c>
      <c r="C93">
        <v>121056</v>
      </c>
      <c r="D93">
        <v>4568.67</v>
      </c>
      <c r="E93">
        <v>4693.45</v>
      </c>
      <c r="F93">
        <v>747</v>
      </c>
      <c r="G93">
        <v>131065.12</v>
      </c>
    </row>
    <row r="94" spans="2:7" x14ac:dyDescent="0.35">
      <c r="B94" s="2" t="s">
        <v>89</v>
      </c>
      <c r="C94">
        <v>1825252.1</v>
      </c>
      <c r="D94">
        <v>90304.24</v>
      </c>
      <c r="E94">
        <v>80499.009999999995</v>
      </c>
      <c r="F94">
        <v>29880</v>
      </c>
      <c r="G94">
        <v>2025935.35</v>
      </c>
    </row>
    <row r="95" spans="2:7" x14ac:dyDescent="0.35">
      <c r="B95" s="2" t="s">
        <v>90</v>
      </c>
      <c r="C95">
        <v>1672509.7</v>
      </c>
      <c r="D95">
        <v>67571.97</v>
      </c>
      <c r="E95">
        <v>79966.240000000005</v>
      </c>
      <c r="F95">
        <v>23157</v>
      </c>
      <c r="G95">
        <v>1843204.91</v>
      </c>
    </row>
    <row r="96" spans="2:7" x14ac:dyDescent="0.35">
      <c r="B96" s="2" t="s">
        <v>91</v>
      </c>
      <c r="C96">
        <v>931525.92</v>
      </c>
      <c r="D96">
        <v>78757.16</v>
      </c>
      <c r="E96">
        <v>20215.310000000001</v>
      </c>
      <c r="F96">
        <v>22410</v>
      </c>
      <c r="G96">
        <v>1052908.3900000001</v>
      </c>
    </row>
    <row r="97" spans="2:7" x14ac:dyDescent="0.35">
      <c r="B97" s="2" t="s">
        <v>92</v>
      </c>
      <c r="C97">
        <v>399787.44</v>
      </c>
      <c r="D97">
        <v>22786.23</v>
      </c>
      <c r="E97">
        <v>9862.5499999999993</v>
      </c>
      <c r="F97">
        <v>10707</v>
      </c>
      <c r="G97">
        <v>443143.22</v>
      </c>
    </row>
    <row r="98" spans="2:7" x14ac:dyDescent="0.35">
      <c r="B98" s="2" t="s">
        <v>93</v>
      </c>
      <c r="C98">
        <v>81712.800000000003</v>
      </c>
      <c r="D98">
        <v>1817.33</v>
      </c>
      <c r="E98">
        <v>2714.59</v>
      </c>
      <c r="F98">
        <v>249</v>
      </c>
      <c r="G98">
        <v>86493.72</v>
      </c>
    </row>
    <row r="99" spans="2:7" x14ac:dyDescent="0.35">
      <c r="B99" s="2" t="s">
        <v>94</v>
      </c>
      <c r="C99">
        <v>187500.61</v>
      </c>
      <c r="D99">
        <v>7273.34</v>
      </c>
      <c r="E99">
        <v>8118.4</v>
      </c>
      <c r="F99">
        <v>2490</v>
      </c>
      <c r="G99">
        <v>205382.34999999998</v>
      </c>
    </row>
    <row r="100" spans="2:7" x14ac:dyDescent="0.35">
      <c r="B100" s="2" t="s">
        <v>95</v>
      </c>
      <c r="C100">
        <v>174018</v>
      </c>
      <c r="D100">
        <v>5614.96</v>
      </c>
      <c r="E100">
        <v>7585.63</v>
      </c>
      <c r="F100">
        <v>1245</v>
      </c>
      <c r="G100">
        <v>188463.59</v>
      </c>
    </row>
    <row r="101" spans="2:7" x14ac:dyDescent="0.35">
      <c r="B101" s="2" t="s">
        <v>96</v>
      </c>
      <c r="C101">
        <v>118029.6</v>
      </c>
      <c r="D101">
        <v>7504.11</v>
      </c>
      <c r="E101">
        <v>4820.3</v>
      </c>
      <c r="F101">
        <v>1494</v>
      </c>
      <c r="G101">
        <v>131848.01</v>
      </c>
    </row>
    <row r="102" spans="2:7" x14ac:dyDescent="0.35">
      <c r="B102" s="2" t="s">
        <v>97</v>
      </c>
      <c r="C102">
        <v>141862.5</v>
      </c>
      <c r="D102">
        <v>23610.14</v>
      </c>
      <c r="E102">
        <v>5302.33</v>
      </c>
      <c r="F102">
        <v>1992</v>
      </c>
      <c r="G102">
        <v>172766.97</v>
      </c>
    </row>
    <row r="103" spans="2:7" x14ac:dyDescent="0.35">
      <c r="B103" s="2" t="s">
        <v>98</v>
      </c>
      <c r="C103">
        <v>15132</v>
      </c>
      <c r="E103">
        <v>279.07</v>
      </c>
      <c r="G103">
        <v>15411.07</v>
      </c>
    </row>
    <row r="104" spans="2:7" x14ac:dyDescent="0.35">
      <c r="B104" s="2" t="s">
        <v>99</v>
      </c>
      <c r="C104">
        <v>336777.79</v>
      </c>
      <c r="D104">
        <v>16099.59</v>
      </c>
      <c r="E104">
        <v>14232.57</v>
      </c>
      <c r="F104">
        <v>2739</v>
      </c>
      <c r="G104">
        <v>369848.94999999995</v>
      </c>
    </row>
    <row r="105" spans="2:7" x14ac:dyDescent="0.35">
      <c r="B105" s="2" t="s">
        <v>100</v>
      </c>
      <c r="C105">
        <v>349019.58</v>
      </c>
      <c r="D105">
        <v>11843.95</v>
      </c>
      <c r="E105">
        <v>9176.7800000000007</v>
      </c>
      <c r="F105">
        <v>3237</v>
      </c>
      <c r="G105">
        <v>373277.31</v>
      </c>
    </row>
    <row r="106" spans="2:7" x14ac:dyDescent="0.35">
      <c r="B106" s="2" t="s">
        <v>101</v>
      </c>
      <c r="C106">
        <v>219640.98</v>
      </c>
      <c r="D106">
        <v>6294.38</v>
      </c>
      <c r="E106">
        <v>6139.4</v>
      </c>
      <c r="F106">
        <v>1245</v>
      </c>
      <c r="G106">
        <v>233319.76</v>
      </c>
    </row>
    <row r="107" spans="2:7" x14ac:dyDescent="0.35">
      <c r="B107" s="2" t="s">
        <v>102</v>
      </c>
      <c r="C107">
        <v>868599.5</v>
      </c>
      <c r="D107">
        <v>22203.54</v>
      </c>
      <c r="E107">
        <v>34452.46</v>
      </c>
      <c r="F107">
        <v>7221</v>
      </c>
      <c r="G107">
        <v>932476.5</v>
      </c>
    </row>
    <row r="108" spans="2:7" x14ac:dyDescent="0.35">
      <c r="B108" s="2" t="s">
        <v>103</v>
      </c>
      <c r="C108">
        <v>403169.44</v>
      </c>
      <c r="D108">
        <v>7231.3</v>
      </c>
      <c r="E108">
        <v>16109.95</v>
      </c>
      <c r="F108">
        <v>1992</v>
      </c>
      <c r="G108">
        <v>428502.69</v>
      </c>
    </row>
    <row r="109" spans="2:7" x14ac:dyDescent="0.35">
      <c r="B109" s="2" t="s">
        <v>104</v>
      </c>
      <c r="C109">
        <v>491790</v>
      </c>
      <c r="D109">
        <v>67070.33</v>
      </c>
      <c r="E109">
        <v>16972.53</v>
      </c>
      <c r="F109">
        <v>7968</v>
      </c>
      <c r="G109">
        <v>583800.86</v>
      </c>
    </row>
    <row r="110" spans="2:7" x14ac:dyDescent="0.35">
      <c r="B110" s="2" t="s">
        <v>105</v>
      </c>
      <c r="C110">
        <v>113868.3</v>
      </c>
      <c r="D110">
        <v>17765.38</v>
      </c>
      <c r="E110">
        <v>4186.05</v>
      </c>
      <c r="F110">
        <v>1743</v>
      </c>
      <c r="G110">
        <v>137562.73000000001</v>
      </c>
    </row>
    <row r="111" spans="2:7" x14ac:dyDescent="0.35">
      <c r="B111" s="2" t="s">
        <v>106</v>
      </c>
      <c r="C111">
        <v>86328.06</v>
      </c>
      <c r="D111">
        <v>3528.09</v>
      </c>
      <c r="E111">
        <v>2587.7399999999998</v>
      </c>
      <c r="F111">
        <v>249</v>
      </c>
      <c r="G111">
        <v>92692.89</v>
      </c>
    </row>
    <row r="112" spans="2:7" x14ac:dyDescent="0.35">
      <c r="B112" s="2" t="s">
        <v>107</v>
      </c>
      <c r="C112">
        <v>301512.67</v>
      </c>
      <c r="D112">
        <v>7840.84</v>
      </c>
      <c r="E112">
        <v>12126.86</v>
      </c>
      <c r="F112">
        <v>747</v>
      </c>
      <c r="G112">
        <v>322227.37</v>
      </c>
    </row>
    <row r="113" spans="2:7" x14ac:dyDescent="0.35">
      <c r="B113" s="2" t="s">
        <v>108</v>
      </c>
      <c r="C113">
        <v>182174.15</v>
      </c>
      <c r="D113">
        <v>3711.83</v>
      </c>
      <c r="E113">
        <v>6317.13</v>
      </c>
      <c r="F113">
        <v>747</v>
      </c>
      <c r="G113">
        <v>192950.11</v>
      </c>
    </row>
    <row r="114" spans="2:7" x14ac:dyDescent="0.35">
      <c r="B114" s="2" t="s">
        <v>109</v>
      </c>
      <c r="C114">
        <v>2689198.51</v>
      </c>
      <c r="D114">
        <v>77668.460000000006</v>
      </c>
      <c r="E114">
        <v>123323.57</v>
      </c>
      <c r="F114">
        <v>37848</v>
      </c>
      <c r="G114">
        <v>2928038.54</v>
      </c>
    </row>
    <row r="115" spans="2:7" x14ac:dyDescent="0.35">
      <c r="B115" s="2" t="s">
        <v>110</v>
      </c>
      <c r="C115">
        <v>1558883.51</v>
      </c>
      <c r="D115">
        <v>26391.49</v>
      </c>
      <c r="E115">
        <v>72786.53</v>
      </c>
      <c r="F115">
        <v>17679</v>
      </c>
      <c r="G115">
        <v>1675740.53</v>
      </c>
    </row>
    <row r="116" spans="2:7" x14ac:dyDescent="0.35">
      <c r="B116" s="2" t="s">
        <v>111</v>
      </c>
      <c r="C116">
        <v>54777.84</v>
      </c>
      <c r="D116">
        <v>2391.88</v>
      </c>
      <c r="E116">
        <v>393.94</v>
      </c>
      <c r="F116">
        <v>249</v>
      </c>
      <c r="G116">
        <v>57812.659999999996</v>
      </c>
    </row>
    <row r="117" spans="2:7" x14ac:dyDescent="0.35">
      <c r="B117" s="2" t="s">
        <v>112</v>
      </c>
      <c r="C117">
        <v>32004.18</v>
      </c>
      <c r="G117">
        <v>32004.18</v>
      </c>
    </row>
    <row r="118" spans="2:7" x14ac:dyDescent="0.35">
      <c r="B118" s="2" t="s">
        <v>113</v>
      </c>
      <c r="C118">
        <v>22698</v>
      </c>
      <c r="E118">
        <v>425.94</v>
      </c>
      <c r="G118">
        <v>23123.94</v>
      </c>
    </row>
    <row r="119" spans="2:7" x14ac:dyDescent="0.35">
      <c r="B119" s="2" t="s">
        <v>114</v>
      </c>
      <c r="C119">
        <v>23151.96</v>
      </c>
      <c r="E119">
        <v>136.53</v>
      </c>
      <c r="G119">
        <v>23288.489999999998</v>
      </c>
    </row>
    <row r="120" spans="2:7" x14ac:dyDescent="0.35">
      <c r="B120" s="2" t="s">
        <v>115</v>
      </c>
      <c r="C120">
        <v>343950.36</v>
      </c>
      <c r="D120">
        <v>10293.6</v>
      </c>
      <c r="E120">
        <v>14105.72</v>
      </c>
      <c r="F120">
        <v>2490</v>
      </c>
      <c r="G120">
        <v>370839.68</v>
      </c>
    </row>
    <row r="121" spans="2:7" x14ac:dyDescent="0.35">
      <c r="B121" s="2" t="s">
        <v>116</v>
      </c>
      <c r="C121">
        <v>128470.68</v>
      </c>
      <c r="D121">
        <v>5064.84</v>
      </c>
      <c r="E121">
        <v>6824.53</v>
      </c>
      <c r="F121">
        <v>1992</v>
      </c>
      <c r="G121">
        <v>142352.04999999999</v>
      </c>
    </row>
    <row r="122" spans="2:7" x14ac:dyDescent="0.35">
      <c r="B122" s="2" t="s">
        <v>117</v>
      </c>
      <c r="C122">
        <v>18915</v>
      </c>
      <c r="E122">
        <v>208.22</v>
      </c>
      <c r="G122">
        <v>19123.22</v>
      </c>
    </row>
    <row r="123" spans="2:7" x14ac:dyDescent="0.35">
      <c r="B123" s="2" t="s">
        <v>118</v>
      </c>
      <c r="C123">
        <v>404024.4</v>
      </c>
      <c r="D123">
        <v>6068.35</v>
      </c>
      <c r="E123">
        <v>17885.849999999999</v>
      </c>
      <c r="F123">
        <v>2241</v>
      </c>
      <c r="G123">
        <v>430219.60000000003</v>
      </c>
    </row>
    <row r="124" spans="2:7" x14ac:dyDescent="0.35">
      <c r="B124" s="2" t="s">
        <v>119</v>
      </c>
      <c r="C124">
        <v>136188</v>
      </c>
      <c r="D124">
        <v>2143.4899999999998</v>
      </c>
      <c r="E124">
        <v>2121.9699999999998</v>
      </c>
      <c r="F124">
        <v>1245</v>
      </c>
      <c r="G124">
        <v>141698.46</v>
      </c>
    </row>
    <row r="125" spans="2:7" x14ac:dyDescent="0.35">
      <c r="B125" s="2" t="s">
        <v>120</v>
      </c>
      <c r="C125">
        <v>138457.79999999999</v>
      </c>
      <c r="D125">
        <v>203.42</v>
      </c>
      <c r="E125">
        <v>5784.36</v>
      </c>
      <c r="F125">
        <v>747</v>
      </c>
      <c r="G125">
        <v>145192.57999999999</v>
      </c>
    </row>
    <row r="126" spans="2:7" x14ac:dyDescent="0.35">
      <c r="B126" s="2" t="s">
        <v>121</v>
      </c>
      <c r="C126">
        <v>63932.7</v>
      </c>
      <c r="D126">
        <v>713.93</v>
      </c>
      <c r="E126">
        <v>1395.35</v>
      </c>
      <c r="F126">
        <v>249</v>
      </c>
      <c r="G126">
        <v>66290.98</v>
      </c>
    </row>
    <row r="127" spans="2:7" x14ac:dyDescent="0.35">
      <c r="B127" s="2" t="s">
        <v>122</v>
      </c>
      <c r="C127">
        <v>1376338.63</v>
      </c>
      <c r="D127">
        <v>46352.74</v>
      </c>
      <c r="E127">
        <v>60634.3</v>
      </c>
      <c r="F127">
        <v>16932</v>
      </c>
      <c r="G127">
        <v>1500257.67</v>
      </c>
    </row>
    <row r="128" spans="2:7" x14ac:dyDescent="0.35">
      <c r="B128" s="2" t="s">
        <v>123</v>
      </c>
      <c r="C128">
        <v>563432.44999999995</v>
      </c>
      <c r="D128">
        <v>17305.07</v>
      </c>
      <c r="E128">
        <v>25167.040000000001</v>
      </c>
      <c r="F128">
        <v>8715</v>
      </c>
      <c r="G128">
        <v>614619.55999999994</v>
      </c>
    </row>
    <row r="129" spans="2:7" x14ac:dyDescent="0.35">
      <c r="B129" s="2" t="s">
        <v>124</v>
      </c>
      <c r="C129">
        <v>15132</v>
      </c>
      <c r="D129">
        <v>323</v>
      </c>
      <c r="E129">
        <v>220.07</v>
      </c>
      <c r="G129">
        <v>15675.07</v>
      </c>
    </row>
    <row r="130" spans="2:7" x14ac:dyDescent="0.35">
      <c r="B130" s="2" t="s">
        <v>125</v>
      </c>
      <c r="C130">
        <v>188998.68</v>
      </c>
      <c r="D130">
        <v>9341.86</v>
      </c>
      <c r="E130">
        <v>7281.19</v>
      </c>
      <c r="F130">
        <v>249</v>
      </c>
      <c r="G130">
        <v>205870.72999999998</v>
      </c>
    </row>
    <row r="131" spans="2:7" x14ac:dyDescent="0.35">
      <c r="B131" s="2" t="s">
        <v>126</v>
      </c>
      <c r="C131">
        <v>109548.11</v>
      </c>
      <c r="D131">
        <v>2487.52</v>
      </c>
      <c r="E131">
        <v>4211.42</v>
      </c>
      <c r="F131">
        <v>1245</v>
      </c>
      <c r="G131">
        <v>117492.05</v>
      </c>
    </row>
    <row r="132" spans="2:7" x14ac:dyDescent="0.35">
      <c r="B132" s="2" t="s">
        <v>127</v>
      </c>
      <c r="C132">
        <v>94779.28</v>
      </c>
      <c r="D132">
        <v>3614.13</v>
      </c>
      <c r="E132">
        <v>2765.33</v>
      </c>
      <c r="F132">
        <v>747</v>
      </c>
      <c r="G132">
        <v>101905.74</v>
      </c>
    </row>
    <row r="133" spans="2:7" x14ac:dyDescent="0.35">
      <c r="B133" s="2" t="s">
        <v>128</v>
      </c>
      <c r="C133">
        <v>64129.42</v>
      </c>
      <c r="D133">
        <v>2285.67</v>
      </c>
      <c r="E133">
        <v>1496.83</v>
      </c>
      <c r="F133">
        <v>249</v>
      </c>
      <c r="G133">
        <v>68160.92</v>
      </c>
    </row>
    <row r="134" spans="2:7" x14ac:dyDescent="0.35">
      <c r="B134" s="2" t="s">
        <v>129</v>
      </c>
      <c r="C134">
        <v>7566</v>
      </c>
      <c r="D134">
        <v>1387.64</v>
      </c>
      <c r="E134">
        <v>177.59</v>
      </c>
      <c r="G134">
        <v>9131.23</v>
      </c>
    </row>
    <row r="135" spans="2:7" x14ac:dyDescent="0.35">
      <c r="B135" s="2" t="s">
        <v>130</v>
      </c>
      <c r="C135">
        <v>7566</v>
      </c>
      <c r="D135">
        <v>1683.66</v>
      </c>
      <c r="E135">
        <v>126.85</v>
      </c>
      <c r="G135">
        <v>9376.51</v>
      </c>
    </row>
    <row r="136" spans="2:7" x14ac:dyDescent="0.35">
      <c r="B136" s="2" t="s">
        <v>131</v>
      </c>
      <c r="C136">
        <v>15132</v>
      </c>
      <c r="D136">
        <v>1829.85</v>
      </c>
      <c r="E136">
        <v>329.81</v>
      </c>
      <c r="G136">
        <v>17291.66</v>
      </c>
    </row>
    <row r="137" spans="2:7" x14ac:dyDescent="0.35">
      <c r="B137" s="2" t="s">
        <v>132</v>
      </c>
      <c r="C137">
        <v>7566</v>
      </c>
      <c r="E137">
        <v>100</v>
      </c>
      <c r="G137">
        <v>7666</v>
      </c>
    </row>
    <row r="138" spans="2:7" x14ac:dyDescent="0.35">
      <c r="B138" s="2" t="s">
        <v>133</v>
      </c>
      <c r="C138">
        <v>1020426.42</v>
      </c>
      <c r="D138">
        <v>150884.43</v>
      </c>
      <c r="E138">
        <v>33716.730000000003</v>
      </c>
      <c r="F138">
        <v>292326</v>
      </c>
      <c r="G138">
        <v>1497353.58</v>
      </c>
    </row>
    <row r="139" spans="2:7" x14ac:dyDescent="0.35">
      <c r="B139" s="2" t="s">
        <v>134</v>
      </c>
      <c r="C139">
        <v>368085.9</v>
      </c>
      <c r="D139">
        <v>58198.27</v>
      </c>
      <c r="E139">
        <v>16135.32</v>
      </c>
      <c r="F139">
        <v>154131</v>
      </c>
      <c r="G139">
        <v>596550.49</v>
      </c>
    </row>
    <row r="140" spans="2:7" x14ac:dyDescent="0.35">
      <c r="B140" s="2" t="s">
        <v>135</v>
      </c>
      <c r="C140">
        <v>369523.44</v>
      </c>
      <c r="D140">
        <v>30291.8</v>
      </c>
      <c r="E140">
        <v>14105.72</v>
      </c>
      <c r="F140">
        <v>60756</v>
      </c>
      <c r="G140">
        <v>474676.96</v>
      </c>
    </row>
    <row r="141" spans="2:7" x14ac:dyDescent="0.35">
      <c r="B141" s="2" t="s">
        <v>136</v>
      </c>
      <c r="C141">
        <v>151017.35999999999</v>
      </c>
      <c r="D141">
        <v>8594.75</v>
      </c>
      <c r="E141">
        <v>5251.59</v>
      </c>
      <c r="F141">
        <v>22410</v>
      </c>
      <c r="G141">
        <v>187273.69999999998</v>
      </c>
    </row>
    <row r="142" spans="2:7" x14ac:dyDescent="0.35">
      <c r="B142" s="2" t="s">
        <v>137</v>
      </c>
      <c r="C142">
        <v>41688.660000000003</v>
      </c>
      <c r="D142">
        <v>6640.34</v>
      </c>
      <c r="E142">
        <v>1395.35</v>
      </c>
      <c r="F142">
        <v>9711</v>
      </c>
      <c r="G142">
        <v>59435.350000000006</v>
      </c>
    </row>
    <row r="143" spans="2:7" x14ac:dyDescent="0.35">
      <c r="B143" s="2" t="s">
        <v>138</v>
      </c>
      <c r="C143">
        <v>75554.080000000002</v>
      </c>
      <c r="D143">
        <v>3696.52</v>
      </c>
      <c r="E143">
        <v>1446.09</v>
      </c>
      <c r="G143">
        <v>80696.69</v>
      </c>
    </row>
    <row r="144" spans="2:7" x14ac:dyDescent="0.35">
      <c r="B144" s="2" t="s">
        <v>139</v>
      </c>
      <c r="C144">
        <v>112869.59</v>
      </c>
      <c r="D144">
        <v>3792.4</v>
      </c>
      <c r="E144">
        <v>450.94</v>
      </c>
      <c r="F144">
        <v>249</v>
      </c>
      <c r="G144">
        <v>117361.93</v>
      </c>
    </row>
    <row r="145" spans="2:7" x14ac:dyDescent="0.35">
      <c r="B145" s="2" t="s">
        <v>140</v>
      </c>
      <c r="C145">
        <v>144359.28</v>
      </c>
      <c r="D145">
        <v>7320.49</v>
      </c>
      <c r="E145">
        <v>4744.1899999999996</v>
      </c>
      <c r="F145">
        <v>996</v>
      </c>
      <c r="G145">
        <v>157419.96</v>
      </c>
    </row>
    <row r="146" spans="2:7" x14ac:dyDescent="0.35">
      <c r="B146" s="2" t="s">
        <v>141</v>
      </c>
      <c r="C146">
        <v>18922.57</v>
      </c>
      <c r="D146">
        <v>1283.6199999999999</v>
      </c>
      <c r="E146">
        <v>634.25</v>
      </c>
      <c r="G146">
        <v>20840.439999999999</v>
      </c>
    </row>
    <row r="147" spans="2:7" x14ac:dyDescent="0.35">
      <c r="B147" s="2" t="s">
        <v>142</v>
      </c>
      <c r="C147">
        <v>85821.14</v>
      </c>
      <c r="D147">
        <v>4508.2700000000004</v>
      </c>
      <c r="E147">
        <v>1938.1</v>
      </c>
      <c r="F147">
        <v>1245</v>
      </c>
      <c r="G147">
        <v>93512.51</v>
      </c>
    </row>
    <row r="148" spans="2:7" x14ac:dyDescent="0.35">
      <c r="B148" s="2" t="s">
        <v>143</v>
      </c>
      <c r="C148">
        <v>59521.72</v>
      </c>
      <c r="D148">
        <v>2283.9699999999998</v>
      </c>
      <c r="E148">
        <v>1081.5</v>
      </c>
      <c r="F148">
        <v>498</v>
      </c>
      <c r="G148">
        <v>63385.19</v>
      </c>
    </row>
    <row r="149" spans="2:7" x14ac:dyDescent="0.35">
      <c r="B149" s="2" t="s">
        <v>144</v>
      </c>
      <c r="C149">
        <v>15132</v>
      </c>
      <c r="D149">
        <v>1067.19</v>
      </c>
      <c r="E149">
        <v>329.81</v>
      </c>
      <c r="F149">
        <v>249</v>
      </c>
      <c r="G149">
        <v>16778</v>
      </c>
    </row>
    <row r="150" spans="2:7" x14ac:dyDescent="0.35">
      <c r="B150" s="2" t="s">
        <v>145</v>
      </c>
      <c r="C150">
        <v>242112</v>
      </c>
      <c r="D150">
        <v>31937.06</v>
      </c>
      <c r="E150">
        <v>7890.07</v>
      </c>
      <c r="F150">
        <v>73455</v>
      </c>
      <c r="G150">
        <v>355394.13</v>
      </c>
    </row>
    <row r="151" spans="2:7" x14ac:dyDescent="0.35">
      <c r="B151" s="2" t="s">
        <v>146</v>
      </c>
      <c r="C151">
        <v>91548.6</v>
      </c>
      <c r="D151">
        <v>10263.83</v>
      </c>
      <c r="E151">
        <v>2511.63</v>
      </c>
      <c r="F151">
        <v>21165</v>
      </c>
      <c r="G151">
        <v>125489.06</v>
      </c>
    </row>
    <row r="152" spans="2:7" x14ac:dyDescent="0.35">
      <c r="B152" s="2" t="s">
        <v>147</v>
      </c>
      <c r="C152">
        <v>722250.36</v>
      </c>
      <c r="D152">
        <v>97697.89</v>
      </c>
      <c r="E152">
        <v>33437.660000000003</v>
      </c>
      <c r="F152">
        <v>83415</v>
      </c>
      <c r="G152">
        <v>936800.91</v>
      </c>
    </row>
    <row r="153" spans="2:7" x14ac:dyDescent="0.35">
      <c r="B153" s="2" t="s">
        <v>148</v>
      </c>
      <c r="C153">
        <v>318528.59999999998</v>
      </c>
      <c r="D153">
        <v>14591.89</v>
      </c>
      <c r="E153">
        <v>13674.43</v>
      </c>
      <c r="F153">
        <v>28386</v>
      </c>
      <c r="G153">
        <v>375180.92</v>
      </c>
    </row>
    <row r="154" spans="2:7" x14ac:dyDescent="0.35">
      <c r="B154" s="2" t="s">
        <v>149</v>
      </c>
      <c r="C154">
        <v>22698</v>
      </c>
      <c r="D154">
        <v>990.02</v>
      </c>
      <c r="E154">
        <v>583.51</v>
      </c>
      <c r="F154">
        <v>498</v>
      </c>
      <c r="G154">
        <v>24769.53</v>
      </c>
    </row>
    <row r="155" spans="2:7" x14ac:dyDescent="0.35">
      <c r="B155" s="2" t="s">
        <v>150</v>
      </c>
      <c r="C155">
        <v>250434.6</v>
      </c>
      <c r="D155">
        <v>4411.0600000000004</v>
      </c>
      <c r="E155">
        <v>10122.629999999999</v>
      </c>
      <c r="F155">
        <v>747</v>
      </c>
      <c r="G155">
        <v>265715.28999999998</v>
      </c>
    </row>
    <row r="156" spans="2:7" x14ac:dyDescent="0.35">
      <c r="B156" s="2" t="s">
        <v>151</v>
      </c>
      <c r="C156">
        <v>232616.67</v>
      </c>
      <c r="D156">
        <v>16703.91</v>
      </c>
      <c r="E156">
        <v>8118.4</v>
      </c>
      <c r="F156">
        <v>3486</v>
      </c>
      <c r="G156">
        <v>260924.98</v>
      </c>
    </row>
    <row r="157" spans="2:7" x14ac:dyDescent="0.35">
      <c r="B157" s="2" t="s">
        <v>152</v>
      </c>
      <c r="C157">
        <v>85155.33</v>
      </c>
      <c r="D157">
        <v>6404.47</v>
      </c>
      <c r="E157">
        <v>4160.68</v>
      </c>
      <c r="F157">
        <v>1245</v>
      </c>
      <c r="G157">
        <v>96965.48000000001</v>
      </c>
    </row>
    <row r="158" spans="2:7" x14ac:dyDescent="0.35">
      <c r="B158" s="2" t="s">
        <v>154</v>
      </c>
      <c r="C158">
        <v>125217.3</v>
      </c>
      <c r="D158">
        <v>9895.8700000000008</v>
      </c>
      <c r="E158">
        <v>5733.62</v>
      </c>
      <c r="F158">
        <v>3984</v>
      </c>
      <c r="G158">
        <v>144830.79</v>
      </c>
    </row>
    <row r="159" spans="2:7" x14ac:dyDescent="0.35">
      <c r="B159" s="2" t="s">
        <v>155</v>
      </c>
      <c r="C159">
        <v>200650.32</v>
      </c>
      <c r="D159">
        <v>4210.55</v>
      </c>
      <c r="E159">
        <v>7890.07</v>
      </c>
      <c r="F159">
        <v>747</v>
      </c>
      <c r="G159">
        <v>213497.94</v>
      </c>
    </row>
    <row r="160" spans="2:7" x14ac:dyDescent="0.35">
      <c r="B160" s="2" t="s">
        <v>156</v>
      </c>
      <c r="C160">
        <v>45244.68</v>
      </c>
      <c r="D160">
        <v>2400.75</v>
      </c>
      <c r="E160">
        <v>938.69</v>
      </c>
      <c r="F160">
        <v>747</v>
      </c>
      <c r="G160">
        <v>49331.12</v>
      </c>
    </row>
    <row r="161" spans="2:7" x14ac:dyDescent="0.35">
      <c r="B161" s="2" t="s">
        <v>157</v>
      </c>
      <c r="C161">
        <v>291291</v>
      </c>
      <c r="D161">
        <v>1543.18</v>
      </c>
      <c r="E161">
        <v>12431.3</v>
      </c>
      <c r="F161">
        <v>3237</v>
      </c>
      <c r="G161">
        <v>308502.48</v>
      </c>
    </row>
    <row r="162" spans="2:7" x14ac:dyDescent="0.35">
      <c r="B162" s="2" t="s">
        <v>158</v>
      </c>
      <c r="C162">
        <v>125595.6</v>
      </c>
      <c r="D162">
        <v>3019.53</v>
      </c>
      <c r="E162">
        <v>388.97</v>
      </c>
      <c r="F162">
        <v>249</v>
      </c>
      <c r="G162">
        <v>129253.1</v>
      </c>
    </row>
    <row r="163" spans="2:7" x14ac:dyDescent="0.35">
      <c r="B163" s="2" t="s">
        <v>159</v>
      </c>
      <c r="C163">
        <v>121056</v>
      </c>
      <c r="D163">
        <v>4816.21</v>
      </c>
      <c r="E163">
        <v>3627.91</v>
      </c>
      <c r="F163">
        <v>747</v>
      </c>
      <c r="G163">
        <v>130247.12</v>
      </c>
    </row>
    <row r="164" spans="2:7" x14ac:dyDescent="0.35">
      <c r="B164" s="2" t="s">
        <v>160</v>
      </c>
      <c r="C164">
        <v>87009</v>
      </c>
      <c r="D164">
        <v>3474.62</v>
      </c>
      <c r="E164">
        <v>1141.6500000000001</v>
      </c>
      <c r="G164">
        <v>91625.27</v>
      </c>
    </row>
    <row r="165" spans="2:7" x14ac:dyDescent="0.35">
      <c r="B165" s="2" t="s">
        <v>161</v>
      </c>
      <c r="C165">
        <v>222818.7</v>
      </c>
      <c r="D165">
        <v>29623.919999999998</v>
      </c>
      <c r="E165">
        <v>6926.01</v>
      </c>
      <c r="F165">
        <v>46812</v>
      </c>
      <c r="G165">
        <v>306180.63</v>
      </c>
    </row>
    <row r="166" spans="2:7" x14ac:dyDescent="0.35">
      <c r="B166" s="2" t="s">
        <v>162</v>
      </c>
      <c r="C166">
        <v>146023.79999999999</v>
      </c>
      <c r="D166">
        <v>14930.56</v>
      </c>
      <c r="E166">
        <v>3653.28</v>
      </c>
      <c r="F166">
        <v>23904</v>
      </c>
      <c r="G166">
        <v>188511.63999999998</v>
      </c>
    </row>
    <row r="167" spans="2:7" x14ac:dyDescent="0.35">
      <c r="B167" s="2" t="s">
        <v>163</v>
      </c>
      <c r="C167">
        <v>673222.68</v>
      </c>
      <c r="D167">
        <v>59516.52</v>
      </c>
      <c r="E167">
        <v>28947.17</v>
      </c>
      <c r="F167">
        <v>100596</v>
      </c>
      <c r="G167">
        <v>862282.37000000011</v>
      </c>
    </row>
    <row r="168" spans="2:7" x14ac:dyDescent="0.35">
      <c r="B168" s="2" t="s">
        <v>164</v>
      </c>
      <c r="C168">
        <v>351970.32</v>
      </c>
      <c r="D168">
        <v>20433.12</v>
      </c>
      <c r="E168">
        <v>13725.17</v>
      </c>
      <c r="F168">
        <v>46812</v>
      </c>
      <c r="G168">
        <v>432940.61</v>
      </c>
    </row>
    <row r="169" spans="2:7" x14ac:dyDescent="0.35">
      <c r="B169" s="2" t="s">
        <v>165</v>
      </c>
      <c r="C169">
        <v>368464.2</v>
      </c>
      <c r="D169">
        <v>48485.3</v>
      </c>
      <c r="E169">
        <v>12202.97</v>
      </c>
      <c r="F169">
        <v>65487</v>
      </c>
      <c r="G169">
        <v>494639.47000000003</v>
      </c>
    </row>
    <row r="170" spans="2:7" x14ac:dyDescent="0.35">
      <c r="B170" s="2" t="s">
        <v>166</v>
      </c>
      <c r="C170">
        <v>26481</v>
      </c>
      <c r="D170">
        <v>2511.33</v>
      </c>
      <c r="E170">
        <v>938.69</v>
      </c>
      <c r="F170">
        <v>1494</v>
      </c>
      <c r="G170">
        <v>31425.02</v>
      </c>
    </row>
    <row r="171" spans="2:7" x14ac:dyDescent="0.35">
      <c r="B171" s="2" t="s">
        <v>167</v>
      </c>
      <c r="C171">
        <v>15132</v>
      </c>
      <c r="D171">
        <v>1726.92</v>
      </c>
      <c r="E171">
        <v>126.85</v>
      </c>
      <c r="G171">
        <v>16985.77</v>
      </c>
    </row>
    <row r="172" spans="2:7" x14ac:dyDescent="0.35">
      <c r="B172" s="2" t="s">
        <v>168</v>
      </c>
      <c r="C172">
        <v>3022276.53</v>
      </c>
      <c r="D172">
        <v>145811.70000000001</v>
      </c>
      <c r="E172">
        <v>139788.70000000001</v>
      </c>
      <c r="F172">
        <v>78684</v>
      </c>
      <c r="G172">
        <v>3386560.9299999997</v>
      </c>
    </row>
    <row r="173" spans="2:7" x14ac:dyDescent="0.35">
      <c r="B173" s="2" t="s">
        <v>169</v>
      </c>
      <c r="C173">
        <v>1349017.8</v>
      </c>
      <c r="D173">
        <v>49244.43</v>
      </c>
      <c r="E173">
        <v>65885.89</v>
      </c>
      <c r="F173">
        <v>28884</v>
      </c>
      <c r="G173">
        <v>1493032.12</v>
      </c>
    </row>
    <row r="174" spans="2:7" x14ac:dyDescent="0.35">
      <c r="B174" s="2" t="s">
        <v>170</v>
      </c>
      <c r="C174">
        <v>34425.300000000003</v>
      </c>
      <c r="D174">
        <v>6229.85</v>
      </c>
      <c r="E174">
        <v>1116.28</v>
      </c>
      <c r="G174">
        <v>41771.43</v>
      </c>
    </row>
    <row r="175" spans="2:7" x14ac:dyDescent="0.35">
      <c r="B175" s="2" t="s">
        <v>171</v>
      </c>
      <c r="C175">
        <v>17401.8</v>
      </c>
      <c r="D175">
        <v>1637.85</v>
      </c>
      <c r="E175">
        <v>80.42</v>
      </c>
      <c r="G175">
        <v>19120.07</v>
      </c>
    </row>
    <row r="176" spans="2:7" x14ac:dyDescent="0.35">
      <c r="B176" s="2" t="s">
        <v>172</v>
      </c>
      <c r="C176">
        <v>16645.2</v>
      </c>
      <c r="D176">
        <v>1722.79</v>
      </c>
      <c r="E176">
        <v>380.55</v>
      </c>
      <c r="G176">
        <v>18748.54</v>
      </c>
    </row>
    <row r="177" spans="2:7" x14ac:dyDescent="0.35">
      <c r="B177" s="2" t="s">
        <v>173</v>
      </c>
      <c r="C177">
        <v>101248.21</v>
      </c>
      <c r="D177">
        <v>4022.44</v>
      </c>
      <c r="E177">
        <v>2663.85</v>
      </c>
      <c r="F177">
        <v>2490</v>
      </c>
      <c r="G177">
        <v>110424.5</v>
      </c>
    </row>
    <row r="178" spans="2:7" x14ac:dyDescent="0.35">
      <c r="B178" s="2" t="s">
        <v>174</v>
      </c>
      <c r="C178">
        <v>52871.21</v>
      </c>
      <c r="D178">
        <v>1463.59</v>
      </c>
      <c r="E178">
        <v>887.95</v>
      </c>
      <c r="F178">
        <v>498</v>
      </c>
      <c r="G178">
        <v>55720.75</v>
      </c>
    </row>
    <row r="179" spans="2:7" x14ac:dyDescent="0.35">
      <c r="B179" s="2" t="s">
        <v>175</v>
      </c>
      <c r="C179">
        <v>171067.26</v>
      </c>
      <c r="D179">
        <v>28458.67</v>
      </c>
      <c r="E179">
        <v>6646.94</v>
      </c>
      <c r="F179">
        <v>1245</v>
      </c>
      <c r="G179">
        <v>207417.87</v>
      </c>
    </row>
    <row r="180" spans="2:7" x14ac:dyDescent="0.35">
      <c r="B180" s="2" t="s">
        <v>176</v>
      </c>
      <c r="C180">
        <v>97525.74</v>
      </c>
      <c r="D180">
        <v>12969.84</v>
      </c>
      <c r="E180">
        <v>3399.58</v>
      </c>
      <c r="F180">
        <v>249</v>
      </c>
      <c r="G180">
        <v>114144.16</v>
      </c>
    </row>
    <row r="181" spans="2:7" x14ac:dyDescent="0.35">
      <c r="B181" s="2" t="s">
        <v>177</v>
      </c>
      <c r="C181">
        <v>637057.19999999995</v>
      </c>
      <c r="D181">
        <v>61544.33</v>
      </c>
      <c r="E181">
        <v>30215.67</v>
      </c>
      <c r="F181">
        <v>11703</v>
      </c>
      <c r="G181">
        <v>740520.2</v>
      </c>
    </row>
    <row r="182" spans="2:7" x14ac:dyDescent="0.35">
      <c r="B182" s="2" t="s">
        <v>178</v>
      </c>
      <c r="C182">
        <v>292652.88</v>
      </c>
      <c r="D182">
        <v>23752.68</v>
      </c>
      <c r="E182">
        <v>13623.69</v>
      </c>
      <c r="F182">
        <v>6972</v>
      </c>
      <c r="G182">
        <v>337001.25</v>
      </c>
    </row>
    <row r="183" spans="2:7" x14ac:dyDescent="0.35">
      <c r="B183" s="2" t="s">
        <v>179</v>
      </c>
      <c r="C183">
        <v>190738.86</v>
      </c>
      <c r="D183">
        <v>10008.030000000001</v>
      </c>
      <c r="E183">
        <v>7585.63</v>
      </c>
      <c r="F183">
        <v>3486</v>
      </c>
      <c r="G183">
        <v>211818.52</v>
      </c>
    </row>
    <row r="184" spans="2:7" x14ac:dyDescent="0.35">
      <c r="B184" s="2" t="s">
        <v>180</v>
      </c>
      <c r="C184">
        <v>34047</v>
      </c>
      <c r="D184">
        <v>3581.2</v>
      </c>
      <c r="E184">
        <v>240.07</v>
      </c>
      <c r="F184">
        <v>249</v>
      </c>
      <c r="G184">
        <v>38117.269999999997</v>
      </c>
    </row>
    <row r="185" spans="2:7" x14ac:dyDescent="0.35">
      <c r="B185" s="2" t="s">
        <v>181</v>
      </c>
      <c r="C185">
        <v>22698</v>
      </c>
      <c r="D185">
        <v>4612.66</v>
      </c>
      <c r="E185">
        <v>608.88</v>
      </c>
      <c r="G185">
        <v>27919.54</v>
      </c>
    </row>
    <row r="186" spans="2:7" x14ac:dyDescent="0.35">
      <c r="B186" s="2" t="s">
        <v>182</v>
      </c>
      <c r="C186">
        <v>15132</v>
      </c>
      <c r="D186">
        <v>1857.68</v>
      </c>
      <c r="E186">
        <v>152.22</v>
      </c>
      <c r="G186">
        <v>17141.900000000001</v>
      </c>
    </row>
    <row r="187" spans="2:7" x14ac:dyDescent="0.35">
      <c r="B187" s="2" t="s">
        <v>183</v>
      </c>
      <c r="C187">
        <v>23454.6</v>
      </c>
      <c r="D187">
        <v>1934.48</v>
      </c>
      <c r="E187">
        <v>431.29</v>
      </c>
      <c r="G187">
        <v>25820.37</v>
      </c>
    </row>
    <row r="188" spans="2:7" x14ac:dyDescent="0.35">
      <c r="B188" s="2" t="s">
        <v>184</v>
      </c>
      <c r="C188">
        <v>23454.6</v>
      </c>
      <c r="D188">
        <v>1679.41</v>
      </c>
      <c r="E188">
        <v>355.18</v>
      </c>
      <c r="G188">
        <v>25489.19</v>
      </c>
    </row>
    <row r="189" spans="2:7" x14ac:dyDescent="0.35">
      <c r="B189" s="2" t="s">
        <v>185</v>
      </c>
      <c r="C189">
        <v>117008.19</v>
      </c>
      <c r="D189">
        <v>3998.86</v>
      </c>
      <c r="E189">
        <v>4693.45</v>
      </c>
      <c r="F189">
        <v>1245</v>
      </c>
      <c r="G189">
        <v>126945.5</v>
      </c>
    </row>
    <row r="190" spans="2:7" x14ac:dyDescent="0.35">
      <c r="B190" s="2" t="s">
        <v>186</v>
      </c>
      <c r="C190">
        <v>79700.240000000005</v>
      </c>
      <c r="D190">
        <v>1606.62</v>
      </c>
      <c r="E190">
        <v>1547.57</v>
      </c>
      <c r="F190">
        <v>498</v>
      </c>
      <c r="G190">
        <v>83352.430000000008</v>
      </c>
    </row>
    <row r="191" spans="2:7" x14ac:dyDescent="0.35">
      <c r="B191" s="2" t="s">
        <v>187</v>
      </c>
      <c r="C191">
        <v>181205.7</v>
      </c>
      <c r="D191">
        <v>6207.25</v>
      </c>
      <c r="E191">
        <v>5835.1</v>
      </c>
      <c r="F191">
        <v>1743</v>
      </c>
      <c r="G191">
        <v>194991.05000000002</v>
      </c>
    </row>
    <row r="192" spans="2:7" x14ac:dyDescent="0.35">
      <c r="B192" s="2" t="s">
        <v>188</v>
      </c>
      <c r="C192">
        <v>77089.97</v>
      </c>
      <c r="D192">
        <v>2797.27</v>
      </c>
      <c r="E192">
        <v>2232.56</v>
      </c>
      <c r="F192">
        <v>249</v>
      </c>
      <c r="G192">
        <v>82368.800000000003</v>
      </c>
    </row>
    <row r="193" spans="2:7" x14ac:dyDescent="0.35">
      <c r="B193" s="2" t="s">
        <v>189</v>
      </c>
      <c r="C193">
        <v>336006.06</v>
      </c>
      <c r="D193">
        <v>6104.8</v>
      </c>
      <c r="E193">
        <v>11720.94</v>
      </c>
      <c r="F193">
        <v>1992</v>
      </c>
      <c r="G193">
        <v>355823.8</v>
      </c>
    </row>
    <row r="194" spans="2:7" x14ac:dyDescent="0.35">
      <c r="B194" s="2" t="s">
        <v>190</v>
      </c>
      <c r="C194">
        <v>92456.52</v>
      </c>
      <c r="D194">
        <v>4250.6499999999996</v>
      </c>
      <c r="E194">
        <v>3501.06</v>
      </c>
      <c r="F194">
        <v>249</v>
      </c>
      <c r="G194">
        <v>100457.23000000001</v>
      </c>
    </row>
    <row r="195" spans="2:7" x14ac:dyDescent="0.35">
      <c r="B195" s="2" t="s">
        <v>191</v>
      </c>
      <c r="C195">
        <v>62646.48</v>
      </c>
      <c r="D195">
        <v>1648.78</v>
      </c>
      <c r="E195">
        <v>1928.12</v>
      </c>
      <c r="F195">
        <v>498</v>
      </c>
      <c r="G195">
        <v>66721.38</v>
      </c>
    </row>
    <row r="196" spans="2:7" x14ac:dyDescent="0.35">
      <c r="B196" s="2" t="s">
        <v>192</v>
      </c>
      <c r="C196">
        <v>30264</v>
      </c>
      <c r="D196">
        <v>2160.14</v>
      </c>
      <c r="E196">
        <v>1167.02</v>
      </c>
      <c r="F196">
        <v>3735</v>
      </c>
      <c r="G196">
        <v>37326.160000000003</v>
      </c>
    </row>
    <row r="197" spans="2:7" x14ac:dyDescent="0.35">
      <c r="B197" s="2" t="s">
        <v>193</v>
      </c>
      <c r="C197">
        <v>174018</v>
      </c>
      <c r="D197">
        <v>13172.78</v>
      </c>
      <c r="E197">
        <v>4693.45</v>
      </c>
      <c r="F197">
        <v>1992</v>
      </c>
      <c r="G197">
        <v>193876.23</v>
      </c>
    </row>
    <row r="198" spans="2:7" x14ac:dyDescent="0.35">
      <c r="B198" s="2" t="s">
        <v>194</v>
      </c>
      <c r="C198">
        <v>174018</v>
      </c>
      <c r="D198">
        <v>16232.04</v>
      </c>
      <c r="E198">
        <v>4211.42</v>
      </c>
      <c r="F198">
        <v>747</v>
      </c>
      <c r="G198">
        <v>195208.46</v>
      </c>
    </row>
    <row r="199" spans="2:7" x14ac:dyDescent="0.35">
      <c r="B199" s="2" t="s">
        <v>195</v>
      </c>
      <c r="C199">
        <v>277588.96999999997</v>
      </c>
      <c r="D199">
        <v>33242.06</v>
      </c>
      <c r="E199">
        <v>8524.32</v>
      </c>
      <c r="F199">
        <v>3486</v>
      </c>
      <c r="G199">
        <v>322841.34999999998</v>
      </c>
    </row>
    <row r="200" spans="2:7" x14ac:dyDescent="0.35">
      <c r="B200" s="2" t="s">
        <v>196</v>
      </c>
      <c r="C200">
        <v>153060.18</v>
      </c>
      <c r="D200">
        <v>18528.29</v>
      </c>
      <c r="E200">
        <v>4997.8900000000003</v>
      </c>
      <c r="F200">
        <v>1743</v>
      </c>
      <c r="G200">
        <v>178329.36</v>
      </c>
    </row>
    <row r="201" spans="2:7" x14ac:dyDescent="0.35">
      <c r="B201" s="2" t="s">
        <v>197</v>
      </c>
      <c r="C201">
        <v>3329834.43</v>
      </c>
      <c r="D201">
        <v>191964.18</v>
      </c>
      <c r="E201">
        <v>139763.32999999999</v>
      </c>
      <c r="F201">
        <v>92877</v>
      </c>
      <c r="G201">
        <v>3754438.9400000004</v>
      </c>
    </row>
    <row r="202" spans="2:7" x14ac:dyDescent="0.35">
      <c r="B202" s="2" t="s">
        <v>198</v>
      </c>
      <c r="C202">
        <v>2428799.4900000002</v>
      </c>
      <c r="D202">
        <v>92303.74</v>
      </c>
      <c r="E202">
        <v>103890.15</v>
      </c>
      <c r="F202">
        <v>58266</v>
      </c>
      <c r="G202">
        <v>2683259.3800000004</v>
      </c>
    </row>
    <row r="203" spans="2:7" x14ac:dyDescent="0.35">
      <c r="B203" s="2" t="s">
        <v>199</v>
      </c>
      <c r="C203">
        <v>906028.5</v>
      </c>
      <c r="D203">
        <v>37390.879999999997</v>
      </c>
      <c r="E203">
        <v>38587.769999999997</v>
      </c>
      <c r="F203">
        <v>23406</v>
      </c>
      <c r="G203">
        <v>1005413.15</v>
      </c>
    </row>
    <row r="204" spans="2:7" x14ac:dyDescent="0.35">
      <c r="B204" s="2" t="s">
        <v>200</v>
      </c>
      <c r="C204">
        <v>342966.78</v>
      </c>
      <c r="D204">
        <v>13571.48</v>
      </c>
      <c r="E204">
        <v>11699.66</v>
      </c>
      <c r="F204">
        <v>4980</v>
      </c>
      <c r="G204">
        <v>373217.92000000004</v>
      </c>
    </row>
    <row r="205" spans="2:7" x14ac:dyDescent="0.35">
      <c r="B205" s="2" t="s">
        <v>201</v>
      </c>
      <c r="C205">
        <v>75660</v>
      </c>
      <c r="D205">
        <v>4138.7299999999996</v>
      </c>
      <c r="E205">
        <v>2435.52</v>
      </c>
      <c r="F205">
        <v>1743</v>
      </c>
      <c r="G205">
        <v>83977.25</v>
      </c>
    </row>
    <row r="206" spans="2:7" x14ac:dyDescent="0.35">
      <c r="B206" s="2" t="s">
        <v>202</v>
      </c>
      <c r="C206">
        <v>237852.34</v>
      </c>
      <c r="D206">
        <v>14267.06</v>
      </c>
      <c r="E206">
        <v>9006.35</v>
      </c>
      <c r="F206">
        <v>3984</v>
      </c>
      <c r="G206">
        <v>265109.75</v>
      </c>
    </row>
    <row r="207" spans="2:7" x14ac:dyDescent="0.35">
      <c r="B207" s="2" t="s">
        <v>203</v>
      </c>
      <c r="C207">
        <v>38737.919999999998</v>
      </c>
      <c r="D207">
        <v>2009.58</v>
      </c>
      <c r="E207">
        <v>1116.28</v>
      </c>
      <c r="G207">
        <v>41863.78</v>
      </c>
    </row>
    <row r="208" spans="2:7" x14ac:dyDescent="0.35">
      <c r="B208" s="2" t="s">
        <v>204</v>
      </c>
      <c r="C208">
        <v>105924</v>
      </c>
      <c r="D208">
        <v>12860.83</v>
      </c>
      <c r="E208">
        <v>3450.32</v>
      </c>
      <c r="F208">
        <v>2241</v>
      </c>
      <c r="G208">
        <v>124476.15</v>
      </c>
    </row>
    <row r="209" spans="2:7" x14ac:dyDescent="0.35">
      <c r="B209" s="2" t="s">
        <v>205</v>
      </c>
      <c r="C209">
        <v>331088.15999999997</v>
      </c>
      <c r="D209">
        <v>11883.33</v>
      </c>
      <c r="E209">
        <v>14486.27</v>
      </c>
      <c r="F209">
        <v>6474</v>
      </c>
      <c r="G209">
        <v>363931.76</v>
      </c>
    </row>
    <row r="210" spans="2:7" x14ac:dyDescent="0.35">
      <c r="B210" s="2" t="s">
        <v>206</v>
      </c>
      <c r="C210">
        <v>22932.55</v>
      </c>
      <c r="D210">
        <v>1039.5999999999999</v>
      </c>
      <c r="E210">
        <v>304.44</v>
      </c>
      <c r="G210">
        <v>24276.59</v>
      </c>
    </row>
    <row r="211" spans="2:7" x14ac:dyDescent="0.35">
      <c r="B211" s="2" t="s">
        <v>207</v>
      </c>
      <c r="C211">
        <v>166452</v>
      </c>
      <c r="D211">
        <v>8289.86</v>
      </c>
      <c r="E211">
        <v>5961.95</v>
      </c>
      <c r="F211">
        <v>747</v>
      </c>
      <c r="G211">
        <v>181450.81</v>
      </c>
    </row>
    <row r="212" spans="2:7" x14ac:dyDescent="0.35">
      <c r="B212" s="2" t="s">
        <v>208</v>
      </c>
      <c r="C212">
        <v>40251.120000000003</v>
      </c>
      <c r="D212">
        <v>4353.21</v>
      </c>
      <c r="E212">
        <v>811.84</v>
      </c>
      <c r="G212">
        <v>45416.170000000006</v>
      </c>
    </row>
    <row r="213" spans="2:7" x14ac:dyDescent="0.35">
      <c r="B213" s="2" t="s">
        <v>209</v>
      </c>
      <c r="C213">
        <v>136188</v>
      </c>
      <c r="D213">
        <v>8696.2199999999993</v>
      </c>
      <c r="E213">
        <v>4363.6400000000003</v>
      </c>
      <c r="F213">
        <v>2490</v>
      </c>
      <c r="G213">
        <v>151737.85999999999</v>
      </c>
    </row>
    <row r="214" spans="2:7" x14ac:dyDescent="0.35">
      <c r="B214" s="2" t="s">
        <v>210</v>
      </c>
      <c r="C214">
        <v>870090</v>
      </c>
      <c r="D214">
        <v>34996.69</v>
      </c>
      <c r="E214">
        <v>37141.68</v>
      </c>
      <c r="F214">
        <v>22161</v>
      </c>
      <c r="G214">
        <v>964389.37</v>
      </c>
    </row>
    <row r="215" spans="2:7" x14ac:dyDescent="0.35">
      <c r="B215" s="2" t="s">
        <v>211</v>
      </c>
      <c r="C215">
        <v>226147.74</v>
      </c>
      <c r="D215">
        <v>18456.71</v>
      </c>
      <c r="E215">
        <v>10249.48</v>
      </c>
      <c r="F215">
        <v>4731</v>
      </c>
      <c r="G215">
        <v>259584.93</v>
      </c>
    </row>
    <row r="216" spans="2:7" x14ac:dyDescent="0.35">
      <c r="B216" s="2" t="s">
        <v>212</v>
      </c>
      <c r="C216">
        <v>106756.26</v>
      </c>
      <c r="D216">
        <v>7188.52</v>
      </c>
      <c r="E216">
        <v>4287.53</v>
      </c>
      <c r="F216">
        <v>747</v>
      </c>
      <c r="G216">
        <v>118979.31</v>
      </c>
    </row>
    <row r="217" spans="2:7" x14ac:dyDescent="0.35">
      <c r="B217" s="2" t="s">
        <v>213</v>
      </c>
      <c r="C217">
        <v>55481.48</v>
      </c>
      <c r="D217">
        <v>2551.44</v>
      </c>
      <c r="E217">
        <v>1065.54</v>
      </c>
      <c r="F217">
        <v>249</v>
      </c>
      <c r="G217">
        <v>59347.460000000006</v>
      </c>
    </row>
    <row r="218" spans="2:7" x14ac:dyDescent="0.35">
      <c r="B218" s="2" t="s">
        <v>214</v>
      </c>
      <c r="C218">
        <v>40985.019999999997</v>
      </c>
      <c r="D218">
        <v>2778.68</v>
      </c>
      <c r="E218">
        <v>862.58</v>
      </c>
      <c r="F218">
        <v>498</v>
      </c>
      <c r="G218">
        <v>45124.28</v>
      </c>
    </row>
    <row r="219" spans="2:7" x14ac:dyDescent="0.35">
      <c r="B219" s="2" t="s">
        <v>215</v>
      </c>
      <c r="C219">
        <v>552318</v>
      </c>
      <c r="D219">
        <v>32108.28</v>
      </c>
      <c r="E219">
        <v>4053.13</v>
      </c>
      <c r="F219">
        <v>5478</v>
      </c>
      <c r="G219">
        <v>593957.41</v>
      </c>
    </row>
    <row r="220" spans="2:7" x14ac:dyDescent="0.35">
      <c r="B220" s="2" t="s">
        <v>216</v>
      </c>
      <c r="C220">
        <v>254838.01</v>
      </c>
      <c r="D220">
        <v>10288.74</v>
      </c>
      <c r="E220">
        <v>10985.21</v>
      </c>
      <c r="F220">
        <v>3237</v>
      </c>
      <c r="G220">
        <v>279348.96000000002</v>
      </c>
    </row>
    <row r="221" spans="2:7" x14ac:dyDescent="0.35">
      <c r="B221" s="2" t="s">
        <v>217</v>
      </c>
      <c r="C221">
        <v>85344.48</v>
      </c>
      <c r="D221">
        <v>1741.26</v>
      </c>
      <c r="E221">
        <v>2511.63</v>
      </c>
      <c r="F221">
        <v>249</v>
      </c>
      <c r="G221">
        <v>89846.37</v>
      </c>
    </row>
    <row r="222" spans="2:7" x14ac:dyDescent="0.35">
      <c r="B222" s="2" t="s">
        <v>218</v>
      </c>
      <c r="C222">
        <v>15132</v>
      </c>
      <c r="E222">
        <v>152.22</v>
      </c>
      <c r="G222">
        <v>15284.22</v>
      </c>
    </row>
    <row r="223" spans="2:7" x14ac:dyDescent="0.35">
      <c r="B223" s="2" t="s">
        <v>219</v>
      </c>
      <c r="C223">
        <v>38813.58</v>
      </c>
      <c r="D223">
        <v>18.96</v>
      </c>
      <c r="E223">
        <v>1192.3900000000001</v>
      </c>
      <c r="F223">
        <v>249</v>
      </c>
      <c r="G223">
        <v>40273.93</v>
      </c>
    </row>
    <row r="224" spans="2:7" x14ac:dyDescent="0.35">
      <c r="B224" s="2" t="s">
        <v>220</v>
      </c>
      <c r="C224">
        <v>90792</v>
      </c>
      <c r="D224">
        <v>4008.58</v>
      </c>
      <c r="E224">
        <v>1801.27</v>
      </c>
      <c r="F224">
        <v>249</v>
      </c>
      <c r="G224">
        <v>96850.85</v>
      </c>
    </row>
    <row r="225" spans="2:7" x14ac:dyDescent="0.35">
      <c r="B225" s="2" t="s">
        <v>221</v>
      </c>
      <c r="C225">
        <v>136074.51</v>
      </c>
      <c r="D225">
        <v>9855.0400000000009</v>
      </c>
      <c r="E225">
        <v>2359.41</v>
      </c>
      <c r="F225">
        <v>16932</v>
      </c>
      <c r="G225">
        <v>165220.96000000002</v>
      </c>
    </row>
    <row r="226" spans="2:7" x14ac:dyDescent="0.35">
      <c r="B226" s="2" t="s">
        <v>222</v>
      </c>
      <c r="C226">
        <v>38064.550000000003</v>
      </c>
      <c r="D226">
        <v>1708.33</v>
      </c>
      <c r="E226">
        <v>405.92</v>
      </c>
      <c r="G226">
        <v>40178.800000000003</v>
      </c>
    </row>
    <row r="227" spans="2:7" x14ac:dyDescent="0.35">
      <c r="B227" s="2" t="s">
        <v>223</v>
      </c>
      <c r="C227">
        <v>341415.75</v>
      </c>
      <c r="D227">
        <v>19624.400000000001</v>
      </c>
      <c r="E227">
        <v>12913.33</v>
      </c>
      <c r="F227">
        <v>20169</v>
      </c>
      <c r="G227">
        <v>394122.48</v>
      </c>
    </row>
    <row r="228" spans="2:7" x14ac:dyDescent="0.35">
      <c r="B228" s="2" t="s">
        <v>224</v>
      </c>
      <c r="C228">
        <v>62343.839999999997</v>
      </c>
      <c r="D228">
        <v>2811.37</v>
      </c>
      <c r="E228">
        <v>1040.17</v>
      </c>
      <c r="F228">
        <v>498</v>
      </c>
      <c r="G228">
        <v>66693.37999999999</v>
      </c>
    </row>
    <row r="229" spans="2:7" x14ac:dyDescent="0.35">
      <c r="B229" s="2" t="s">
        <v>225</v>
      </c>
      <c r="C229">
        <v>39343.199999999997</v>
      </c>
      <c r="D229">
        <v>2639.29</v>
      </c>
      <c r="E229">
        <v>1243.1300000000001</v>
      </c>
      <c r="G229">
        <v>43225.619999999995</v>
      </c>
    </row>
    <row r="230" spans="2:7" x14ac:dyDescent="0.35">
      <c r="B230" s="2" t="s">
        <v>226</v>
      </c>
      <c r="C230">
        <v>229098.48</v>
      </c>
      <c r="D230">
        <v>14219.92</v>
      </c>
      <c r="E230">
        <v>8930.24</v>
      </c>
      <c r="F230">
        <v>3984</v>
      </c>
      <c r="G230">
        <v>256232.64</v>
      </c>
    </row>
    <row r="231" spans="2:7" x14ac:dyDescent="0.35">
      <c r="B231" s="2" t="s">
        <v>227</v>
      </c>
      <c r="C231">
        <v>127449.27</v>
      </c>
      <c r="D231">
        <v>4681.4399999999996</v>
      </c>
      <c r="E231">
        <v>3627.91</v>
      </c>
      <c r="F231">
        <v>498</v>
      </c>
      <c r="G231">
        <v>136256.62</v>
      </c>
    </row>
    <row r="232" spans="2:7" x14ac:dyDescent="0.35">
      <c r="B232" s="2" t="s">
        <v>228</v>
      </c>
      <c r="C232">
        <v>104198.95</v>
      </c>
      <c r="D232">
        <v>6193.76</v>
      </c>
      <c r="E232">
        <v>2866.81</v>
      </c>
      <c r="F232">
        <v>7470</v>
      </c>
      <c r="G232">
        <v>120729.51999999999</v>
      </c>
    </row>
    <row r="233" spans="2:7" x14ac:dyDescent="0.35">
      <c r="B233" s="2" t="s">
        <v>229</v>
      </c>
      <c r="C233">
        <v>53930.45</v>
      </c>
      <c r="D233">
        <v>2200.85</v>
      </c>
      <c r="E233">
        <v>1040.17</v>
      </c>
      <c r="F233">
        <v>3735</v>
      </c>
      <c r="G233">
        <v>60906.47</v>
      </c>
    </row>
    <row r="234" spans="2:7" x14ac:dyDescent="0.35">
      <c r="B234" s="2" t="s">
        <v>230</v>
      </c>
      <c r="C234">
        <v>25194.78</v>
      </c>
      <c r="D234">
        <v>3650.22</v>
      </c>
      <c r="E234">
        <v>896.28</v>
      </c>
      <c r="G234">
        <v>29741.279999999999</v>
      </c>
    </row>
    <row r="235" spans="2:7" x14ac:dyDescent="0.35">
      <c r="B235" s="2" t="s">
        <v>231</v>
      </c>
      <c r="C235">
        <v>15132</v>
      </c>
      <c r="G235">
        <v>15132</v>
      </c>
    </row>
    <row r="236" spans="2:7" x14ac:dyDescent="0.35">
      <c r="B236" s="2" t="s">
        <v>232</v>
      </c>
      <c r="C236">
        <v>64935.199999999997</v>
      </c>
      <c r="D236">
        <v>4946.6000000000004</v>
      </c>
      <c r="E236">
        <v>3983.09</v>
      </c>
      <c r="F236">
        <v>2739</v>
      </c>
      <c r="G236">
        <v>76603.89</v>
      </c>
    </row>
    <row r="237" spans="2:7" x14ac:dyDescent="0.35">
      <c r="B237" s="2" t="s">
        <v>233</v>
      </c>
      <c r="C237">
        <v>42237.2</v>
      </c>
      <c r="D237">
        <v>2620.9499999999998</v>
      </c>
      <c r="E237">
        <v>1852.01</v>
      </c>
      <c r="F237">
        <v>747</v>
      </c>
      <c r="G237">
        <v>47457.159999999996</v>
      </c>
    </row>
    <row r="238" spans="2:7" x14ac:dyDescent="0.35">
      <c r="B238" s="2" t="s">
        <v>235</v>
      </c>
      <c r="C238">
        <v>295074</v>
      </c>
      <c r="D238">
        <v>22058.93</v>
      </c>
      <c r="E238">
        <v>10934.47</v>
      </c>
      <c r="F238">
        <v>5478</v>
      </c>
      <c r="G238">
        <v>333545.40000000002</v>
      </c>
    </row>
    <row r="239" spans="2:7" x14ac:dyDescent="0.35">
      <c r="B239" s="2" t="s">
        <v>236</v>
      </c>
      <c r="C239">
        <v>158886</v>
      </c>
      <c r="D239">
        <v>11351.92</v>
      </c>
      <c r="E239">
        <v>4769.5600000000004</v>
      </c>
      <c r="F239">
        <v>996</v>
      </c>
      <c r="G239">
        <v>176003.48</v>
      </c>
    </row>
    <row r="240" spans="2:7" x14ac:dyDescent="0.35">
      <c r="B240" s="2" t="s">
        <v>237</v>
      </c>
      <c r="C240">
        <v>15207.66</v>
      </c>
      <c r="D240">
        <v>19.440000000000001</v>
      </c>
      <c r="E240">
        <v>558.14</v>
      </c>
      <c r="G240">
        <v>15785.24</v>
      </c>
    </row>
    <row r="241" spans="2:7" x14ac:dyDescent="0.35">
      <c r="B241" s="2" t="s">
        <v>238</v>
      </c>
      <c r="C241">
        <v>22796.36</v>
      </c>
      <c r="D241">
        <v>23.94</v>
      </c>
      <c r="E241">
        <v>380.55</v>
      </c>
      <c r="G241">
        <v>23200.850000000002</v>
      </c>
    </row>
    <row r="242" spans="2:7" x14ac:dyDescent="0.35">
      <c r="B242" s="2" t="s">
        <v>239</v>
      </c>
      <c r="C242">
        <v>7566</v>
      </c>
      <c r="D242">
        <v>975.08</v>
      </c>
      <c r="E242">
        <v>456.66</v>
      </c>
      <c r="F242">
        <v>1245</v>
      </c>
      <c r="G242">
        <v>10242.74</v>
      </c>
    </row>
    <row r="243" spans="2:7" x14ac:dyDescent="0.35">
      <c r="B243" s="2" t="s">
        <v>240</v>
      </c>
      <c r="C243">
        <v>15888.6</v>
      </c>
      <c r="D243">
        <v>2672.83</v>
      </c>
      <c r="E243">
        <v>558.14</v>
      </c>
      <c r="G243">
        <v>19119.57</v>
      </c>
    </row>
    <row r="244" spans="2:7" x14ac:dyDescent="0.35">
      <c r="B244" s="2" t="s">
        <v>241</v>
      </c>
      <c r="C244">
        <v>15132</v>
      </c>
      <c r="D244">
        <v>2203.16</v>
      </c>
      <c r="E244">
        <v>735.73</v>
      </c>
      <c r="G244">
        <v>18070.89</v>
      </c>
    </row>
    <row r="245" spans="2:7" x14ac:dyDescent="0.35">
      <c r="B245" s="2" t="s">
        <v>242</v>
      </c>
      <c r="C245">
        <v>145267.20000000001</v>
      </c>
      <c r="D245">
        <v>6338.37</v>
      </c>
      <c r="E245">
        <v>4338.2700000000004</v>
      </c>
      <c r="F245">
        <v>4482</v>
      </c>
      <c r="G245">
        <v>160425.84000000003</v>
      </c>
    </row>
    <row r="246" spans="2:7" x14ac:dyDescent="0.35">
      <c r="B246" s="2" t="s">
        <v>243</v>
      </c>
      <c r="C246">
        <v>869409.06</v>
      </c>
      <c r="D246">
        <v>44852.33</v>
      </c>
      <c r="E246">
        <v>48253.74</v>
      </c>
      <c r="F246">
        <v>14442</v>
      </c>
      <c r="G246">
        <v>976957.13000000012</v>
      </c>
    </row>
    <row r="247" spans="2:7" x14ac:dyDescent="0.35">
      <c r="B247" s="2" t="s">
        <v>244</v>
      </c>
      <c r="C247">
        <v>374668.32</v>
      </c>
      <c r="D247">
        <v>24426.75</v>
      </c>
      <c r="E247">
        <v>8150.64</v>
      </c>
      <c r="F247">
        <v>6723</v>
      </c>
      <c r="G247">
        <v>413968.71</v>
      </c>
    </row>
    <row r="248" spans="2:7" x14ac:dyDescent="0.35">
      <c r="B248" s="2" t="s">
        <v>245</v>
      </c>
      <c r="C248">
        <v>215479.67999999999</v>
      </c>
      <c r="D248">
        <v>12264.41</v>
      </c>
      <c r="E248">
        <v>1706.71</v>
      </c>
      <c r="F248">
        <v>1743</v>
      </c>
      <c r="G248">
        <v>231193.8</v>
      </c>
    </row>
    <row r="249" spans="2:7" x14ac:dyDescent="0.35">
      <c r="B249" s="2" t="s">
        <v>246</v>
      </c>
      <c r="C249">
        <v>989859.78</v>
      </c>
      <c r="D249">
        <v>57877.46</v>
      </c>
      <c r="E249">
        <v>45716.74</v>
      </c>
      <c r="F249">
        <v>11703</v>
      </c>
      <c r="G249">
        <v>1105156.98</v>
      </c>
    </row>
    <row r="250" spans="2:7" x14ac:dyDescent="0.35">
      <c r="B250" s="2" t="s">
        <v>247</v>
      </c>
      <c r="C250">
        <v>202920.12</v>
      </c>
      <c r="D250">
        <v>24304.87</v>
      </c>
      <c r="E250">
        <v>2551.7199999999998</v>
      </c>
      <c r="F250">
        <v>2490</v>
      </c>
      <c r="G250">
        <v>232266.71</v>
      </c>
    </row>
    <row r="251" spans="2:7" x14ac:dyDescent="0.35">
      <c r="B251" s="2" t="s">
        <v>248</v>
      </c>
      <c r="C251">
        <v>231065.64</v>
      </c>
      <c r="D251">
        <v>33678.07</v>
      </c>
      <c r="E251">
        <v>4601.05</v>
      </c>
      <c r="F251">
        <v>3486</v>
      </c>
      <c r="G251">
        <v>272830.76</v>
      </c>
    </row>
    <row r="252" spans="2:7" x14ac:dyDescent="0.35">
      <c r="B252" s="2" t="s">
        <v>249</v>
      </c>
      <c r="C252">
        <v>211848</v>
      </c>
      <c r="D252">
        <v>8274.67</v>
      </c>
      <c r="E252">
        <v>5583.12</v>
      </c>
      <c r="G252">
        <v>225705.79</v>
      </c>
    </row>
    <row r="253" spans="2:7" x14ac:dyDescent="0.35">
      <c r="B253" s="2" t="s">
        <v>250</v>
      </c>
      <c r="C253">
        <v>455473.2</v>
      </c>
      <c r="D253">
        <v>17259.740000000002</v>
      </c>
      <c r="E253">
        <v>20169.150000000001</v>
      </c>
      <c r="F253">
        <v>7968</v>
      </c>
      <c r="G253">
        <v>500870.09</v>
      </c>
    </row>
    <row r="254" spans="2:7" x14ac:dyDescent="0.35">
      <c r="B254" s="2" t="s">
        <v>251</v>
      </c>
      <c r="C254">
        <v>555041.76</v>
      </c>
      <c r="D254">
        <v>23069.86</v>
      </c>
      <c r="E254">
        <v>21919.68</v>
      </c>
      <c r="F254">
        <v>9462</v>
      </c>
      <c r="G254">
        <v>609493.30000000005</v>
      </c>
    </row>
    <row r="255" spans="2:7" x14ac:dyDescent="0.35">
      <c r="B255" s="2" t="s">
        <v>252</v>
      </c>
      <c r="C255">
        <v>268146.61</v>
      </c>
      <c r="D255">
        <v>6985.82</v>
      </c>
      <c r="E255">
        <v>9742.08</v>
      </c>
      <c r="F255">
        <v>4233</v>
      </c>
      <c r="G255">
        <v>289107.51</v>
      </c>
    </row>
    <row r="256" spans="2:7" x14ac:dyDescent="0.35">
      <c r="B256" s="2" t="s">
        <v>253</v>
      </c>
      <c r="C256">
        <v>90262.38</v>
      </c>
      <c r="D256">
        <v>2172.9</v>
      </c>
      <c r="E256">
        <v>1501.88</v>
      </c>
      <c r="F256">
        <v>996</v>
      </c>
      <c r="G256">
        <v>94933.16</v>
      </c>
    </row>
    <row r="257" spans="2:7" x14ac:dyDescent="0.35">
      <c r="B257" s="2" t="s">
        <v>254</v>
      </c>
      <c r="C257">
        <v>50086.92</v>
      </c>
      <c r="D257">
        <v>1469.3</v>
      </c>
      <c r="E257">
        <v>1065.54</v>
      </c>
      <c r="F257">
        <v>996</v>
      </c>
      <c r="G257">
        <v>53617.759999999995</v>
      </c>
    </row>
    <row r="258" spans="2:7" x14ac:dyDescent="0.35">
      <c r="B258" s="2" t="s">
        <v>255</v>
      </c>
      <c r="C258">
        <v>24400.35</v>
      </c>
      <c r="D258">
        <v>356.78</v>
      </c>
      <c r="E258">
        <v>109.13</v>
      </c>
      <c r="G258">
        <v>24866.26</v>
      </c>
    </row>
    <row r="259" spans="2:7" x14ac:dyDescent="0.35">
      <c r="B259" s="2" t="s">
        <v>256</v>
      </c>
      <c r="C259">
        <v>167738.22</v>
      </c>
      <c r="D259">
        <v>6904.41</v>
      </c>
      <c r="E259">
        <v>4845.67</v>
      </c>
      <c r="F259">
        <v>3486</v>
      </c>
      <c r="G259">
        <v>182974.3</v>
      </c>
    </row>
    <row r="260" spans="2:7" x14ac:dyDescent="0.35">
      <c r="B260" s="2" t="s">
        <v>257</v>
      </c>
      <c r="C260">
        <v>108420.78</v>
      </c>
      <c r="D260">
        <v>2264.89</v>
      </c>
      <c r="E260">
        <v>2739.96</v>
      </c>
      <c r="F260">
        <v>1743</v>
      </c>
      <c r="G260">
        <v>115168.63</v>
      </c>
    </row>
    <row r="261" spans="2:7" x14ac:dyDescent="0.35">
      <c r="B261" s="2" t="s">
        <v>258</v>
      </c>
      <c r="C261">
        <v>60528</v>
      </c>
      <c r="D261">
        <v>1456.78</v>
      </c>
      <c r="E261">
        <v>1852.01</v>
      </c>
      <c r="F261">
        <v>249</v>
      </c>
      <c r="G261">
        <v>64085.79</v>
      </c>
    </row>
    <row r="262" spans="2:7" x14ac:dyDescent="0.35">
      <c r="B262" s="2" t="s">
        <v>259</v>
      </c>
      <c r="C262">
        <v>95959.58</v>
      </c>
      <c r="D262">
        <v>1807.49</v>
      </c>
      <c r="E262">
        <v>1953.49</v>
      </c>
      <c r="F262">
        <v>1245</v>
      </c>
      <c r="G262">
        <v>100965.56</v>
      </c>
    </row>
    <row r="263" spans="2:7" x14ac:dyDescent="0.35">
      <c r="B263" s="2" t="s">
        <v>260</v>
      </c>
      <c r="C263">
        <v>62548.12</v>
      </c>
      <c r="D263">
        <v>1177.53</v>
      </c>
      <c r="E263">
        <v>1040.17</v>
      </c>
      <c r="G263">
        <v>64765.82</v>
      </c>
    </row>
    <row r="264" spans="2:7" x14ac:dyDescent="0.35">
      <c r="B264" s="2" t="s">
        <v>261</v>
      </c>
      <c r="C264">
        <v>109177.38</v>
      </c>
      <c r="D264">
        <v>13386.17</v>
      </c>
      <c r="E264">
        <v>3450.32</v>
      </c>
      <c r="F264">
        <v>26145</v>
      </c>
      <c r="G264">
        <v>152158.87</v>
      </c>
    </row>
    <row r="265" spans="2:7" x14ac:dyDescent="0.35">
      <c r="B265" s="2" t="s">
        <v>262</v>
      </c>
      <c r="C265">
        <v>572746.19999999995</v>
      </c>
      <c r="D265">
        <v>70465.73</v>
      </c>
      <c r="E265">
        <v>15272.74</v>
      </c>
      <c r="F265">
        <v>132468</v>
      </c>
      <c r="G265">
        <v>790952.66999999993</v>
      </c>
    </row>
    <row r="266" spans="2:7" x14ac:dyDescent="0.35">
      <c r="B266" s="2" t="s">
        <v>263</v>
      </c>
      <c r="C266">
        <v>176287.8</v>
      </c>
      <c r="D266">
        <v>28119.5</v>
      </c>
      <c r="E266">
        <v>7002.12</v>
      </c>
      <c r="F266">
        <v>67230</v>
      </c>
      <c r="G266">
        <v>278639.42</v>
      </c>
    </row>
    <row r="267" spans="2:7" x14ac:dyDescent="0.35">
      <c r="B267" s="2" t="s">
        <v>264</v>
      </c>
      <c r="C267">
        <v>176628.27</v>
      </c>
      <c r="D267">
        <v>6552.61</v>
      </c>
      <c r="E267">
        <v>5200.8500000000004</v>
      </c>
      <c r="F267">
        <v>13944</v>
      </c>
      <c r="G267">
        <v>202325.72999999998</v>
      </c>
    </row>
    <row r="268" spans="2:7" x14ac:dyDescent="0.35">
      <c r="B268" s="2" t="s">
        <v>265</v>
      </c>
      <c r="C268">
        <v>77362.350000000006</v>
      </c>
      <c r="D268">
        <v>2820.97</v>
      </c>
      <c r="E268">
        <v>2308.67</v>
      </c>
      <c r="F268">
        <v>4980</v>
      </c>
      <c r="G268">
        <v>87471.99</v>
      </c>
    </row>
    <row r="269" spans="2:7" x14ac:dyDescent="0.35">
      <c r="B269" s="2" t="s">
        <v>266</v>
      </c>
      <c r="C269">
        <v>444351.18</v>
      </c>
      <c r="D269">
        <v>62093.48</v>
      </c>
      <c r="E269">
        <v>12710.37</v>
      </c>
      <c r="F269">
        <v>107070</v>
      </c>
      <c r="G269">
        <v>626225.03</v>
      </c>
    </row>
    <row r="270" spans="2:7" x14ac:dyDescent="0.35">
      <c r="B270" s="2" t="s">
        <v>267</v>
      </c>
      <c r="C270">
        <v>159037.32</v>
      </c>
      <c r="D270">
        <v>22937.64</v>
      </c>
      <c r="E270">
        <v>5429.18</v>
      </c>
      <c r="F270">
        <v>44820</v>
      </c>
      <c r="G270">
        <v>232224.14</v>
      </c>
    </row>
    <row r="271" spans="2:7" x14ac:dyDescent="0.35">
      <c r="B271" s="2" t="s">
        <v>268</v>
      </c>
      <c r="C271">
        <v>144737.57999999999</v>
      </c>
      <c r="D271">
        <v>11153.48</v>
      </c>
      <c r="E271">
        <v>2613.11</v>
      </c>
      <c r="F271">
        <v>21912</v>
      </c>
      <c r="G271">
        <v>180416.16999999998</v>
      </c>
    </row>
    <row r="272" spans="2:7" x14ac:dyDescent="0.35">
      <c r="B272" s="2" t="s">
        <v>269</v>
      </c>
      <c r="C272">
        <v>59544.42</v>
      </c>
      <c r="D272">
        <v>5122.5600000000004</v>
      </c>
      <c r="E272">
        <v>1369.98</v>
      </c>
      <c r="F272">
        <v>11454</v>
      </c>
      <c r="G272">
        <v>77490.959999999992</v>
      </c>
    </row>
    <row r="273" spans="2:7" x14ac:dyDescent="0.35">
      <c r="B273" s="2" t="s">
        <v>270</v>
      </c>
      <c r="C273">
        <v>154724.70000000001</v>
      </c>
      <c r="D273">
        <v>1895.35</v>
      </c>
      <c r="E273">
        <v>4718.82</v>
      </c>
      <c r="F273">
        <v>2988</v>
      </c>
      <c r="G273">
        <v>164326.87000000002</v>
      </c>
    </row>
    <row r="274" spans="2:7" x14ac:dyDescent="0.35">
      <c r="B274" s="2" t="s">
        <v>271</v>
      </c>
      <c r="C274">
        <v>73768.5</v>
      </c>
      <c r="D274">
        <v>2300.38</v>
      </c>
      <c r="E274">
        <v>1496.83</v>
      </c>
      <c r="F274">
        <v>2241</v>
      </c>
      <c r="G274">
        <v>79806.710000000006</v>
      </c>
    </row>
    <row r="275" spans="2:7" x14ac:dyDescent="0.35">
      <c r="B275" s="2" t="s">
        <v>272</v>
      </c>
      <c r="C275">
        <v>32155.5</v>
      </c>
      <c r="D275">
        <v>1163.68</v>
      </c>
      <c r="E275">
        <v>1065.54</v>
      </c>
      <c r="F275">
        <v>1245</v>
      </c>
      <c r="G275">
        <v>35629.72</v>
      </c>
    </row>
    <row r="276" spans="2:7" x14ac:dyDescent="0.35">
      <c r="B276" s="2" t="s">
        <v>273</v>
      </c>
      <c r="C276">
        <v>15245.49</v>
      </c>
      <c r="D276">
        <v>1406.11</v>
      </c>
      <c r="E276">
        <v>279.07</v>
      </c>
      <c r="F276">
        <v>747</v>
      </c>
      <c r="G276">
        <v>17677.669999999998</v>
      </c>
    </row>
    <row r="277" spans="2:7" x14ac:dyDescent="0.35">
      <c r="B277" s="2" t="s">
        <v>274</v>
      </c>
      <c r="C277">
        <v>163160.79</v>
      </c>
      <c r="D277">
        <v>5849.73</v>
      </c>
      <c r="E277">
        <v>5124.74</v>
      </c>
      <c r="F277">
        <v>4980</v>
      </c>
      <c r="G277">
        <v>179115.26</v>
      </c>
    </row>
    <row r="278" spans="2:7" x14ac:dyDescent="0.35">
      <c r="B278" s="2" t="s">
        <v>275</v>
      </c>
      <c r="C278">
        <v>92796.99</v>
      </c>
      <c r="D278">
        <v>1483.64</v>
      </c>
      <c r="E278">
        <v>2714.59</v>
      </c>
      <c r="F278">
        <v>1494</v>
      </c>
      <c r="G278">
        <v>98489.22</v>
      </c>
    </row>
    <row r="279" spans="2:7" x14ac:dyDescent="0.35">
      <c r="B279" s="2" t="s">
        <v>276</v>
      </c>
      <c r="C279">
        <v>169856.7</v>
      </c>
      <c r="D279">
        <v>48244.44</v>
      </c>
      <c r="E279">
        <v>1685.16</v>
      </c>
      <c r="F279">
        <v>87399</v>
      </c>
      <c r="G279">
        <v>307185.30000000005</v>
      </c>
    </row>
    <row r="280" spans="2:7" x14ac:dyDescent="0.35">
      <c r="B280" s="2" t="s">
        <v>277</v>
      </c>
      <c r="C280">
        <v>94575</v>
      </c>
      <c r="D280">
        <v>3635.27</v>
      </c>
      <c r="E280">
        <v>1001.88</v>
      </c>
      <c r="F280">
        <v>249</v>
      </c>
      <c r="G280">
        <v>99461.15</v>
      </c>
    </row>
    <row r="281" spans="2:7" x14ac:dyDescent="0.35">
      <c r="B281" s="2" t="s">
        <v>278</v>
      </c>
      <c r="C281">
        <v>307330.92</v>
      </c>
      <c r="D281">
        <v>13002.65</v>
      </c>
      <c r="E281">
        <v>9133.2000000000007</v>
      </c>
      <c r="F281">
        <v>35358</v>
      </c>
      <c r="G281">
        <v>364824.77</v>
      </c>
    </row>
    <row r="282" spans="2:7" x14ac:dyDescent="0.35">
      <c r="B282" s="2" t="s">
        <v>279</v>
      </c>
      <c r="C282">
        <v>185972.28</v>
      </c>
      <c r="D282">
        <v>4932.38</v>
      </c>
      <c r="E282">
        <v>4084.57</v>
      </c>
      <c r="F282">
        <v>15687</v>
      </c>
      <c r="G282">
        <v>210676.23</v>
      </c>
    </row>
    <row r="283" spans="2:7" x14ac:dyDescent="0.35">
      <c r="B283" s="2" t="s">
        <v>280</v>
      </c>
      <c r="C283">
        <v>90799.57</v>
      </c>
      <c r="D283">
        <v>28238.23</v>
      </c>
      <c r="E283">
        <v>2308.67</v>
      </c>
      <c r="F283">
        <v>20667</v>
      </c>
      <c r="G283">
        <v>142013.47</v>
      </c>
    </row>
    <row r="284" spans="2:7" x14ac:dyDescent="0.35">
      <c r="B284" s="2" t="s">
        <v>281</v>
      </c>
      <c r="C284">
        <v>286373.09999999998</v>
      </c>
      <c r="D284">
        <v>22516.94</v>
      </c>
      <c r="E284">
        <v>11162.8</v>
      </c>
      <c r="F284">
        <v>3735</v>
      </c>
      <c r="G284">
        <v>323787.83999999997</v>
      </c>
    </row>
    <row r="285" spans="2:7" x14ac:dyDescent="0.35">
      <c r="B285" s="2" t="s">
        <v>282</v>
      </c>
      <c r="C285">
        <v>212604.6</v>
      </c>
      <c r="D285">
        <v>16946.46</v>
      </c>
      <c r="E285">
        <v>5133.67</v>
      </c>
      <c r="F285">
        <v>1992</v>
      </c>
      <c r="G285">
        <v>236676.73</v>
      </c>
    </row>
    <row r="286" spans="2:7" x14ac:dyDescent="0.35">
      <c r="B286" s="2" t="s">
        <v>283</v>
      </c>
      <c r="C286">
        <v>131655.97</v>
      </c>
      <c r="D286">
        <v>10675.17</v>
      </c>
      <c r="E286">
        <v>5023.26</v>
      </c>
      <c r="F286">
        <v>1245</v>
      </c>
      <c r="G286">
        <v>148599.4</v>
      </c>
    </row>
    <row r="287" spans="2:7" x14ac:dyDescent="0.35">
      <c r="B287" s="2" t="s">
        <v>284</v>
      </c>
      <c r="C287">
        <v>58560.84</v>
      </c>
      <c r="D287">
        <v>5979.64</v>
      </c>
      <c r="E287">
        <v>1217.76</v>
      </c>
      <c r="F287">
        <v>1245</v>
      </c>
      <c r="G287">
        <v>67003.239999999991</v>
      </c>
    </row>
    <row r="288" spans="2:7" x14ac:dyDescent="0.35">
      <c r="B288" s="2" t="s">
        <v>285</v>
      </c>
      <c r="C288">
        <v>78837.72</v>
      </c>
      <c r="D288">
        <v>9865.9699999999993</v>
      </c>
      <c r="E288">
        <v>1344.61</v>
      </c>
      <c r="F288">
        <v>7470</v>
      </c>
      <c r="G288">
        <v>97518.3</v>
      </c>
    </row>
    <row r="289" spans="2:7" x14ac:dyDescent="0.35">
      <c r="B289" s="2" t="s">
        <v>286</v>
      </c>
      <c r="C289">
        <v>129643.41</v>
      </c>
      <c r="D289">
        <v>9916.4</v>
      </c>
      <c r="E289">
        <v>2562.37</v>
      </c>
      <c r="F289">
        <v>498</v>
      </c>
      <c r="G289">
        <v>142620.18</v>
      </c>
    </row>
    <row r="290" spans="2:7" x14ac:dyDescent="0.35">
      <c r="B290" s="2" t="s">
        <v>287</v>
      </c>
      <c r="C290">
        <v>69531.539999999994</v>
      </c>
      <c r="D290">
        <v>3835.05</v>
      </c>
      <c r="E290">
        <v>1674.42</v>
      </c>
      <c r="F290">
        <v>249</v>
      </c>
      <c r="G290">
        <v>75290.009999999995</v>
      </c>
    </row>
    <row r="291" spans="2:7" x14ac:dyDescent="0.35">
      <c r="B291" s="2" t="s">
        <v>288</v>
      </c>
      <c r="C291">
        <v>127865.4</v>
      </c>
      <c r="D291">
        <v>17391.47</v>
      </c>
      <c r="E291">
        <v>5023.26</v>
      </c>
      <c r="F291">
        <v>15189</v>
      </c>
      <c r="G291">
        <v>165469.13</v>
      </c>
    </row>
    <row r="292" spans="2:7" x14ac:dyDescent="0.35">
      <c r="B292" s="2" t="s">
        <v>289</v>
      </c>
      <c r="C292">
        <v>88143.9</v>
      </c>
      <c r="D292">
        <v>1686.46</v>
      </c>
      <c r="E292">
        <v>1512.8</v>
      </c>
      <c r="F292">
        <v>498</v>
      </c>
      <c r="G292">
        <v>91841.159999999989</v>
      </c>
    </row>
    <row r="293" spans="2:7" x14ac:dyDescent="0.35">
      <c r="B293" s="2" t="s">
        <v>290</v>
      </c>
      <c r="C293">
        <v>119542.8</v>
      </c>
      <c r="D293">
        <v>2913.81</v>
      </c>
      <c r="E293">
        <v>2283.3000000000002</v>
      </c>
      <c r="F293">
        <v>1494</v>
      </c>
      <c r="G293">
        <v>126233.91</v>
      </c>
    </row>
    <row r="294" spans="2:7" x14ac:dyDescent="0.35">
      <c r="B294" s="2" t="s">
        <v>291</v>
      </c>
      <c r="C294">
        <v>287508</v>
      </c>
      <c r="D294">
        <v>9599.7199999999993</v>
      </c>
      <c r="E294">
        <v>9234.68</v>
      </c>
      <c r="F294">
        <v>4731</v>
      </c>
      <c r="G294">
        <v>311073.40000000002</v>
      </c>
    </row>
    <row r="295" spans="2:7" x14ac:dyDescent="0.35">
      <c r="B295" s="2" t="s">
        <v>292</v>
      </c>
      <c r="C295">
        <v>1688277.24</v>
      </c>
      <c r="D295">
        <v>148332.76</v>
      </c>
      <c r="E295">
        <v>77200.91</v>
      </c>
      <c r="F295">
        <v>43326</v>
      </c>
      <c r="G295">
        <v>1957136.9100000001</v>
      </c>
    </row>
    <row r="296" spans="2:7" x14ac:dyDescent="0.35">
      <c r="B296" s="2" t="s">
        <v>293</v>
      </c>
      <c r="C296">
        <v>100249.5</v>
      </c>
      <c r="D296">
        <v>4889.6000000000004</v>
      </c>
      <c r="E296">
        <v>4338.2700000000004</v>
      </c>
      <c r="F296">
        <v>1494</v>
      </c>
      <c r="G296">
        <v>110971.37</v>
      </c>
    </row>
    <row r="297" spans="2:7" x14ac:dyDescent="0.35">
      <c r="B297" s="2" t="s">
        <v>294</v>
      </c>
      <c r="C297">
        <v>22698</v>
      </c>
      <c r="D297">
        <v>768.25</v>
      </c>
      <c r="E297">
        <v>355.18</v>
      </c>
      <c r="G297">
        <v>23821.43</v>
      </c>
    </row>
    <row r="298" spans="2:7" x14ac:dyDescent="0.35">
      <c r="B298" s="2" t="s">
        <v>296</v>
      </c>
      <c r="C298">
        <v>169213.59</v>
      </c>
      <c r="D298">
        <v>4020.98</v>
      </c>
      <c r="F298">
        <v>2490</v>
      </c>
      <c r="G298">
        <v>175724.57</v>
      </c>
    </row>
    <row r="299" spans="2:7" x14ac:dyDescent="0.35">
      <c r="B299" s="2" t="s">
        <v>297</v>
      </c>
      <c r="C299">
        <v>84171.75</v>
      </c>
      <c r="D299">
        <v>1383.14</v>
      </c>
      <c r="F299">
        <v>1494</v>
      </c>
      <c r="G299">
        <v>87048.89</v>
      </c>
    </row>
    <row r="300" spans="2:7" x14ac:dyDescent="0.35">
      <c r="B300" s="2" t="s">
        <v>298</v>
      </c>
      <c r="C300">
        <v>268403.84999999998</v>
      </c>
      <c r="D300">
        <v>8218.77</v>
      </c>
      <c r="E300">
        <v>12405.93</v>
      </c>
      <c r="F300">
        <v>3486</v>
      </c>
      <c r="G300">
        <v>292514.55</v>
      </c>
    </row>
    <row r="301" spans="2:7" x14ac:dyDescent="0.35">
      <c r="B301" s="2" t="s">
        <v>299</v>
      </c>
      <c r="C301">
        <v>145834.65</v>
      </c>
      <c r="D301">
        <v>2488.4899999999998</v>
      </c>
      <c r="E301">
        <v>6215.65</v>
      </c>
      <c r="F301">
        <v>747</v>
      </c>
      <c r="G301">
        <v>155285.78999999998</v>
      </c>
    </row>
    <row r="302" spans="2:7" x14ac:dyDescent="0.35">
      <c r="B302" s="2" t="s">
        <v>300</v>
      </c>
      <c r="C302">
        <v>53355.43</v>
      </c>
      <c r="D302">
        <v>1717.44</v>
      </c>
      <c r="E302">
        <v>1090.9100000000001</v>
      </c>
      <c r="G302">
        <v>56163.78</v>
      </c>
    </row>
    <row r="303" spans="2:7" x14ac:dyDescent="0.35">
      <c r="B303" s="2" t="s">
        <v>301</v>
      </c>
      <c r="C303">
        <v>44889.08</v>
      </c>
      <c r="D303">
        <v>947.61</v>
      </c>
      <c r="E303">
        <v>405.92</v>
      </c>
      <c r="G303">
        <v>46242.61</v>
      </c>
    </row>
    <row r="304" spans="2:7" x14ac:dyDescent="0.35">
      <c r="B304" s="2" t="s">
        <v>302</v>
      </c>
      <c r="C304">
        <v>17023.5</v>
      </c>
      <c r="D304">
        <v>1465.41</v>
      </c>
      <c r="E304">
        <v>305.93</v>
      </c>
      <c r="G304">
        <v>18794.84</v>
      </c>
    </row>
    <row r="305" spans="2:7" x14ac:dyDescent="0.35">
      <c r="B305" s="2" t="s">
        <v>303</v>
      </c>
      <c r="C305">
        <v>17023.5</v>
      </c>
      <c r="E305">
        <v>177.59</v>
      </c>
      <c r="G305">
        <v>17201.09</v>
      </c>
    </row>
    <row r="306" spans="2:7" x14ac:dyDescent="0.35">
      <c r="B306" s="2" t="s">
        <v>304</v>
      </c>
      <c r="C306">
        <v>64969.24</v>
      </c>
      <c r="D306">
        <v>1393.11</v>
      </c>
      <c r="E306">
        <v>1268.5</v>
      </c>
      <c r="F306">
        <v>1245</v>
      </c>
      <c r="G306">
        <v>68875.849999999991</v>
      </c>
    </row>
    <row r="307" spans="2:7" x14ac:dyDescent="0.35">
      <c r="B307" s="2" t="s">
        <v>305</v>
      </c>
      <c r="C307">
        <v>47332.9</v>
      </c>
      <c r="D307">
        <v>483.29</v>
      </c>
      <c r="E307">
        <v>456.66</v>
      </c>
      <c r="F307">
        <v>498</v>
      </c>
      <c r="G307">
        <v>48770.85</v>
      </c>
    </row>
    <row r="308" spans="2:7" x14ac:dyDescent="0.35">
      <c r="B308" s="2" t="s">
        <v>306</v>
      </c>
      <c r="C308">
        <v>105924</v>
      </c>
      <c r="D308">
        <v>2555.3200000000002</v>
      </c>
      <c r="E308">
        <v>3069.77</v>
      </c>
      <c r="F308">
        <v>1743</v>
      </c>
      <c r="G308">
        <v>113292.09</v>
      </c>
    </row>
    <row r="309" spans="2:7" x14ac:dyDescent="0.35">
      <c r="B309" s="2" t="s">
        <v>307</v>
      </c>
      <c r="C309">
        <v>78308.100000000006</v>
      </c>
      <c r="D309">
        <v>1101.82</v>
      </c>
      <c r="E309">
        <v>2004.23</v>
      </c>
      <c r="F309">
        <v>996</v>
      </c>
      <c r="G309">
        <v>82410.150000000009</v>
      </c>
    </row>
    <row r="310" spans="2:7" x14ac:dyDescent="0.35">
      <c r="B310" s="2" t="s">
        <v>308</v>
      </c>
      <c r="C310">
        <v>206476.14</v>
      </c>
      <c r="D310">
        <v>7475.19</v>
      </c>
      <c r="E310">
        <v>567.72</v>
      </c>
      <c r="F310">
        <v>1743</v>
      </c>
      <c r="G310">
        <v>216262.05000000002</v>
      </c>
    </row>
    <row r="311" spans="2:7" x14ac:dyDescent="0.35">
      <c r="B311" s="2" t="s">
        <v>309</v>
      </c>
      <c r="C311">
        <v>30264</v>
      </c>
      <c r="D311">
        <v>1219.94</v>
      </c>
      <c r="E311">
        <v>634.25</v>
      </c>
      <c r="G311">
        <v>32118.19</v>
      </c>
    </row>
    <row r="312" spans="2:7" x14ac:dyDescent="0.35">
      <c r="B312" s="2" t="s">
        <v>310</v>
      </c>
      <c r="C312">
        <v>15358.98</v>
      </c>
      <c r="D312">
        <v>3828.98</v>
      </c>
      <c r="G312">
        <v>19187.96</v>
      </c>
    </row>
    <row r="313" spans="2:7" x14ac:dyDescent="0.35">
      <c r="B313" s="2" t="s">
        <v>311</v>
      </c>
      <c r="C313">
        <v>15132</v>
      </c>
      <c r="D313">
        <v>231.86</v>
      </c>
      <c r="E313">
        <v>253.7</v>
      </c>
      <c r="F313">
        <v>498</v>
      </c>
      <c r="G313">
        <v>16115.56</v>
      </c>
    </row>
    <row r="314" spans="2:7" x14ac:dyDescent="0.35">
      <c r="B314" s="2" t="s">
        <v>312</v>
      </c>
      <c r="C314">
        <v>133123.76999999999</v>
      </c>
      <c r="D314">
        <v>3424.92</v>
      </c>
      <c r="E314">
        <v>4287.53</v>
      </c>
      <c r="F314">
        <v>249</v>
      </c>
      <c r="G314">
        <v>141085.22</v>
      </c>
    </row>
    <row r="315" spans="2:7" x14ac:dyDescent="0.35">
      <c r="B315" s="2" t="s">
        <v>313</v>
      </c>
      <c r="C315">
        <v>176772.02</v>
      </c>
      <c r="D315">
        <v>10695.1</v>
      </c>
      <c r="E315">
        <v>7813.96</v>
      </c>
      <c r="F315">
        <v>2490</v>
      </c>
      <c r="G315">
        <v>197771.08</v>
      </c>
    </row>
    <row r="316" spans="2:7" x14ac:dyDescent="0.35">
      <c r="B316" s="2" t="s">
        <v>314</v>
      </c>
      <c r="C316">
        <v>97601.4</v>
      </c>
      <c r="D316">
        <v>3591.77</v>
      </c>
      <c r="E316">
        <v>2816.07</v>
      </c>
      <c r="F316">
        <v>996</v>
      </c>
      <c r="G316">
        <v>105005.23999999999</v>
      </c>
    </row>
    <row r="317" spans="2:7" x14ac:dyDescent="0.35">
      <c r="B317" s="2" t="s">
        <v>315</v>
      </c>
      <c r="C317">
        <v>22698</v>
      </c>
      <c r="D317">
        <v>306.60000000000002</v>
      </c>
      <c r="E317">
        <v>507.4</v>
      </c>
      <c r="F317">
        <v>747</v>
      </c>
      <c r="G317">
        <v>24259</v>
      </c>
    </row>
    <row r="318" spans="2:7" x14ac:dyDescent="0.35">
      <c r="B318" s="2" t="s">
        <v>316</v>
      </c>
      <c r="C318">
        <v>159907.41</v>
      </c>
      <c r="D318">
        <v>7619.31</v>
      </c>
      <c r="E318">
        <v>5505.29</v>
      </c>
      <c r="F318">
        <v>498</v>
      </c>
      <c r="G318">
        <v>173530.01</v>
      </c>
    </row>
    <row r="319" spans="2:7" x14ac:dyDescent="0.35">
      <c r="B319" s="2" t="s">
        <v>317</v>
      </c>
      <c r="C319">
        <v>105848.34</v>
      </c>
      <c r="D319">
        <v>3723.98</v>
      </c>
      <c r="E319">
        <v>2968.29</v>
      </c>
      <c r="F319">
        <v>498</v>
      </c>
      <c r="G319">
        <v>113038.61</v>
      </c>
    </row>
    <row r="320" spans="2:7" x14ac:dyDescent="0.35">
      <c r="B320" s="2" t="s">
        <v>318</v>
      </c>
      <c r="C320">
        <v>82605.59</v>
      </c>
      <c r="D320">
        <v>2505.9899999999998</v>
      </c>
      <c r="E320">
        <v>1826.64</v>
      </c>
      <c r="F320">
        <v>996</v>
      </c>
      <c r="G320">
        <v>87934.22</v>
      </c>
    </row>
    <row r="321" spans="2:7" x14ac:dyDescent="0.35">
      <c r="B321" s="2" t="s">
        <v>319</v>
      </c>
      <c r="C321">
        <v>61072.75</v>
      </c>
      <c r="D321">
        <v>1450.34</v>
      </c>
      <c r="E321">
        <v>1040.17</v>
      </c>
      <c r="F321">
        <v>249</v>
      </c>
      <c r="G321">
        <v>63812.26</v>
      </c>
    </row>
    <row r="322" spans="2:7" x14ac:dyDescent="0.35">
      <c r="B322" s="2" t="s">
        <v>320</v>
      </c>
      <c r="C322">
        <v>30264</v>
      </c>
      <c r="D322">
        <v>3410.46</v>
      </c>
      <c r="G322">
        <v>33674.46</v>
      </c>
    </row>
    <row r="323" spans="2:7" x14ac:dyDescent="0.35">
      <c r="B323" s="2" t="s">
        <v>321</v>
      </c>
      <c r="C323">
        <v>15132</v>
      </c>
      <c r="D323">
        <v>1738.95</v>
      </c>
      <c r="E323">
        <v>304.44</v>
      </c>
      <c r="G323">
        <v>17175.39</v>
      </c>
    </row>
    <row r="324" spans="2:7" x14ac:dyDescent="0.35">
      <c r="B324" s="2" t="s">
        <v>322</v>
      </c>
      <c r="C324">
        <v>72103.98</v>
      </c>
      <c r="D324">
        <v>2090.27</v>
      </c>
      <c r="E324">
        <v>2257.9299999999998</v>
      </c>
      <c r="F324">
        <v>1743</v>
      </c>
      <c r="G324">
        <v>78195.179999999993</v>
      </c>
    </row>
    <row r="325" spans="2:7" x14ac:dyDescent="0.35">
      <c r="B325" s="2" t="s">
        <v>323</v>
      </c>
      <c r="C325">
        <v>162858.15</v>
      </c>
      <c r="D325">
        <v>4637.45</v>
      </c>
      <c r="E325">
        <v>3602.54</v>
      </c>
      <c r="F325">
        <v>747</v>
      </c>
      <c r="G325">
        <v>171845.13999999998</v>
      </c>
    </row>
    <row r="326" spans="2:7" x14ac:dyDescent="0.35">
      <c r="B326" s="2" t="s">
        <v>324</v>
      </c>
      <c r="C326">
        <v>282892.74</v>
      </c>
      <c r="D326">
        <v>21254.59</v>
      </c>
      <c r="E326">
        <v>10731.51</v>
      </c>
      <c r="F326">
        <v>14691</v>
      </c>
      <c r="G326">
        <v>329569.83999999997</v>
      </c>
    </row>
    <row r="327" spans="2:7" x14ac:dyDescent="0.35">
      <c r="B327" s="2" t="s">
        <v>325</v>
      </c>
      <c r="C327">
        <v>123098.82</v>
      </c>
      <c r="D327">
        <v>6089.01</v>
      </c>
      <c r="E327">
        <v>3805.5</v>
      </c>
      <c r="F327">
        <v>3984</v>
      </c>
      <c r="G327">
        <v>136977.33000000002</v>
      </c>
    </row>
    <row r="328" spans="2:7" x14ac:dyDescent="0.35">
      <c r="B328" s="2" t="s">
        <v>327</v>
      </c>
      <c r="C328">
        <v>90413.7</v>
      </c>
      <c r="D328">
        <v>3140.93</v>
      </c>
      <c r="E328">
        <v>948.23</v>
      </c>
      <c r="F328">
        <v>747</v>
      </c>
      <c r="G328">
        <v>95249.86</v>
      </c>
    </row>
    <row r="329" spans="2:7" x14ac:dyDescent="0.35">
      <c r="B329" s="2" t="s">
        <v>328</v>
      </c>
      <c r="C329">
        <v>497615.82</v>
      </c>
      <c r="D329">
        <v>24287.61</v>
      </c>
      <c r="E329">
        <v>20422.849999999999</v>
      </c>
      <c r="F329">
        <v>22410</v>
      </c>
      <c r="G329">
        <v>564736.28</v>
      </c>
    </row>
    <row r="330" spans="2:7" x14ac:dyDescent="0.35">
      <c r="B330" s="2" t="s">
        <v>329</v>
      </c>
      <c r="C330">
        <v>79443</v>
      </c>
      <c r="D330">
        <v>18525.61</v>
      </c>
      <c r="E330">
        <v>2029.6</v>
      </c>
      <c r="F330">
        <v>17430</v>
      </c>
      <c r="G330">
        <v>117428.20999999999</v>
      </c>
    </row>
    <row r="331" spans="2:7" x14ac:dyDescent="0.35">
      <c r="B331" s="2" t="s">
        <v>330</v>
      </c>
      <c r="C331">
        <v>45396</v>
      </c>
      <c r="D331">
        <v>8775.33</v>
      </c>
      <c r="E331">
        <v>735.73</v>
      </c>
      <c r="F331">
        <v>5976</v>
      </c>
      <c r="G331">
        <v>60883.06</v>
      </c>
    </row>
    <row r="332" spans="2:7" x14ac:dyDescent="0.35">
      <c r="B332" s="2" t="s">
        <v>331</v>
      </c>
      <c r="C332">
        <v>62495.16</v>
      </c>
      <c r="D332">
        <v>3975.65</v>
      </c>
      <c r="E332">
        <v>1040.17</v>
      </c>
      <c r="F332">
        <v>747</v>
      </c>
      <c r="G332">
        <v>68257.98000000001</v>
      </c>
    </row>
    <row r="333" spans="2:7" x14ac:dyDescent="0.35">
      <c r="B333" s="2" t="s">
        <v>332</v>
      </c>
      <c r="C333">
        <v>34954.92</v>
      </c>
      <c r="D333">
        <v>1264.05</v>
      </c>
      <c r="E333">
        <v>558.14</v>
      </c>
      <c r="F333">
        <v>498</v>
      </c>
      <c r="G333">
        <v>37275.11</v>
      </c>
    </row>
    <row r="334" spans="2:7" x14ac:dyDescent="0.35">
      <c r="B334" s="2" t="s">
        <v>333</v>
      </c>
      <c r="C334">
        <v>60338.85</v>
      </c>
      <c r="D334">
        <v>2239.0100000000002</v>
      </c>
      <c r="E334">
        <v>938.69</v>
      </c>
      <c r="F334">
        <v>249</v>
      </c>
      <c r="G334">
        <v>63765.549999999996</v>
      </c>
    </row>
    <row r="335" spans="2:7" x14ac:dyDescent="0.35">
      <c r="B335" s="2" t="s">
        <v>334</v>
      </c>
      <c r="C335">
        <v>109707</v>
      </c>
      <c r="D335">
        <v>5490.28</v>
      </c>
      <c r="E335">
        <v>2739.96</v>
      </c>
      <c r="F335">
        <v>7221</v>
      </c>
      <c r="G335">
        <v>125158.23999999999</v>
      </c>
    </row>
    <row r="336" spans="2:7" x14ac:dyDescent="0.35">
      <c r="B336" s="2" t="s">
        <v>335</v>
      </c>
      <c r="C336">
        <v>41613</v>
      </c>
      <c r="D336">
        <v>2657.04</v>
      </c>
      <c r="E336">
        <v>1192.3900000000001</v>
      </c>
      <c r="F336">
        <v>249</v>
      </c>
      <c r="G336">
        <v>45711.43</v>
      </c>
    </row>
    <row r="337" spans="2:17" x14ac:dyDescent="0.35">
      <c r="B337" s="2" t="s">
        <v>336</v>
      </c>
      <c r="C337">
        <v>230006.39999999999</v>
      </c>
      <c r="D337">
        <v>17214.169999999998</v>
      </c>
      <c r="E337">
        <v>7864.7</v>
      </c>
      <c r="F337">
        <v>3237</v>
      </c>
      <c r="G337">
        <v>258322.27</v>
      </c>
    </row>
    <row r="338" spans="2:17" x14ac:dyDescent="0.35">
      <c r="B338" s="2" t="s">
        <v>337</v>
      </c>
      <c r="C338">
        <v>44351.89</v>
      </c>
      <c r="D338">
        <v>2918.43</v>
      </c>
      <c r="E338">
        <v>684.99</v>
      </c>
      <c r="G338">
        <v>47955.31</v>
      </c>
    </row>
    <row r="339" spans="2:17" x14ac:dyDescent="0.35">
      <c r="B339" s="2" t="s">
        <v>338</v>
      </c>
      <c r="C339">
        <v>26995.49</v>
      </c>
      <c r="E339">
        <v>126.85</v>
      </c>
      <c r="G339">
        <v>27122.34</v>
      </c>
    </row>
    <row r="340" spans="2:17" x14ac:dyDescent="0.35">
      <c r="B340" s="2" t="s">
        <v>339</v>
      </c>
      <c r="C340">
        <v>162442.01999999999</v>
      </c>
      <c r="D340">
        <v>4565.75</v>
      </c>
      <c r="E340">
        <v>3932.35</v>
      </c>
      <c r="F340">
        <v>1245</v>
      </c>
      <c r="G340">
        <v>172185.12</v>
      </c>
    </row>
    <row r="341" spans="2:17" x14ac:dyDescent="0.35">
      <c r="B341" s="2" t="s">
        <v>340</v>
      </c>
      <c r="C341">
        <v>6534875.2599999998</v>
      </c>
      <c r="D341">
        <v>524000.78</v>
      </c>
      <c r="E341">
        <v>290359.65000000002</v>
      </c>
      <c r="F341">
        <v>398898</v>
      </c>
      <c r="G341">
        <v>7748133.6899999995</v>
      </c>
    </row>
    <row r="342" spans="2:17" x14ac:dyDescent="0.35">
      <c r="B342" s="2" t="s">
        <v>341</v>
      </c>
      <c r="C342">
        <v>3049824.34</v>
      </c>
      <c r="D342">
        <v>150556.09</v>
      </c>
      <c r="E342">
        <v>144558.26</v>
      </c>
      <c r="F342">
        <v>150147</v>
      </c>
      <c r="G342">
        <v>3495085.69</v>
      </c>
    </row>
    <row r="343" spans="2:17" x14ac:dyDescent="0.35">
      <c r="B343" s="2" t="s">
        <v>342</v>
      </c>
      <c r="C343">
        <v>117273</v>
      </c>
      <c r="D343">
        <v>3176.29</v>
      </c>
      <c r="E343">
        <v>4414.38</v>
      </c>
      <c r="F343">
        <v>996</v>
      </c>
      <c r="G343">
        <v>125859.67</v>
      </c>
    </row>
    <row r="344" spans="2:17" x14ac:dyDescent="0.35">
      <c r="B344" s="2" t="s">
        <v>343</v>
      </c>
      <c r="C344">
        <v>143754</v>
      </c>
      <c r="D344">
        <v>3729.09</v>
      </c>
      <c r="E344">
        <v>3741.24</v>
      </c>
      <c r="F344">
        <v>2490</v>
      </c>
      <c r="G344">
        <v>153714.32999999999</v>
      </c>
    </row>
    <row r="345" spans="2:17" x14ac:dyDescent="0.35">
      <c r="B345" s="2" t="s">
        <v>344</v>
      </c>
      <c r="C345">
        <v>732222.35</v>
      </c>
      <c r="D345">
        <v>37059.86</v>
      </c>
      <c r="E345">
        <v>31458.799999999999</v>
      </c>
      <c r="F345">
        <v>12201</v>
      </c>
      <c r="G345">
        <v>812942.01</v>
      </c>
    </row>
    <row r="346" spans="2:17" x14ac:dyDescent="0.35">
      <c r="B346" s="2" t="s">
        <v>345</v>
      </c>
      <c r="C346">
        <v>336460.02</v>
      </c>
      <c r="D346">
        <v>10176.82</v>
      </c>
      <c r="E346">
        <v>15602.55</v>
      </c>
      <c r="F346">
        <v>5229</v>
      </c>
      <c r="G346">
        <v>367468.39</v>
      </c>
      <c r="K346" s="78"/>
      <c r="L346" s="78"/>
      <c r="M346" s="78"/>
      <c r="N346" s="77"/>
      <c r="O346" s="77"/>
      <c r="P346" s="77"/>
      <c r="Q346" s="77"/>
    </row>
    <row r="347" spans="2:17" x14ac:dyDescent="0.35">
      <c r="B347" s="2" t="s">
        <v>346</v>
      </c>
      <c r="C347">
        <v>348036</v>
      </c>
      <c r="D347">
        <v>6606.07</v>
      </c>
      <c r="E347">
        <v>18317.14</v>
      </c>
      <c r="F347">
        <v>7968</v>
      </c>
      <c r="G347">
        <v>380927.21</v>
      </c>
    </row>
    <row r="348" spans="2:17" x14ac:dyDescent="0.35">
      <c r="B348" s="2" t="s">
        <v>347</v>
      </c>
      <c r="C348">
        <v>119845.44</v>
      </c>
      <c r="D348">
        <v>3285.17</v>
      </c>
      <c r="E348">
        <v>2537</v>
      </c>
      <c r="G348">
        <v>125667.61</v>
      </c>
    </row>
    <row r="349" spans="2:17" x14ac:dyDescent="0.35">
      <c r="B349" s="2" t="s">
        <v>348</v>
      </c>
      <c r="C349">
        <v>22698</v>
      </c>
      <c r="D349">
        <v>4389.91</v>
      </c>
      <c r="F349">
        <v>6972</v>
      </c>
      <c r="G349">
        <v>34059.910000000003</v>
      </c>
    </row>
    <row r="350" spans="2:17" x14ac:dyDescent="0.35">
      <c r="B350" s="2" t="s">
        <v>350</v>
      </c>
      <c r="C350">
        <v>158961.66</v>
      </c>
      <c r="D350">
        <v>5141.6400000000003</v>
      </c>
      <c r="E350">
        <v>4693.45</v>
      </c>
      <c r="F350">
        <v>1743</v>
      </c>
      <c r="G350">
        <v>170539.75</v>
      </c>
    </row>
    <row r="351" spans="2:17" x14ac:dyDescent="0.35">
      <c r="B351" s="2" t="s">
        <v>351</v>
      </c>
      <c r="C351">
        <v>242112</v>
      </c>
      <c r="D351">
        <v>8072.58</v>
      </c>
      <c r="E351">
        <v>11847.79</v>
      </c>
      <c r="F351">
        <v>9462</v>
      </c>
      <c r="G351">
        <v>271494.37</v>
      </c>
    </row>
    <row r="352" spans="2:17" x14ac:dyDescent="0.35">
      <c r="B352" s="2" t="s">
        <v>352</v>
      </c>
      <c r="C352">
        <v>484224</v>
      </c>
      <c r="D352">
        <v>27196.19</v>
      </c>
      <c r="E352">
        <v>20016.93</v>
      </c>
      <c r="F352">
        <v>12450</v>
      </c>
      <c r="G352">
        <v>543887.12</v>
      </c>
    </row>
    <row r="353" spans="2:7" x14ac:dyDescent="0.35">
      <c r="B353" s="2" t="s">
        <v>353</v>
      </c>
      <c r="C353">
        <v>318377.28000000003</v>
      </c>
      <c r="D353">
        <v>12812.1</v>
      </c>
      <c r="E353">
        <v>14410.16</v>
      </c>
      <c r="F353">
        <v>6723</v>
      </c>
      <c r="G353">
        <v>352322.54000000004</v>
      </c>
    </row>
    <row r="354" spans="2:7" x14ac:dyDescent="0.35">
      <c r="B354" s="2" t="s">
        <v>354</v>
      </c>
      <c r="C354">
        <v>173412.72</v>
      </c>
      <c r="D354">
        <v>3850.24</v>
      </c>
      <c r="E354">
        <v>6241.02</v>
      </c>
      <c r="F354">
        <v>3237</v>
      </c>
      <c r="G354">
        <v>186740.98</v>
      </c>
    </row>
    <row r="355" spans="2:7" x14ac:dyDescent="0.35">
      <c r="B355" s="2" t="s">
        <v>355</v>
      </c>
      <c r="C355">
        <v>69039.75</v>
      </c>
      <c r="D355">
        <v>3120.03</v>
      </c>
      <c r="E355">
        <v>1953.49</v>
      </c>
      <c r="F355">
        <v>3237</v>
      </c>
      <c r="G355">
        <v>77350.27</v>
      </c>
    </row>
    <row r="356" spans="2:7" x14ac:dyDescent="0.35">
      <c r="B356" s="2" t="s">
        <v>356</v>
      </c>
      <c r="C356">
        <v>175152.9</v>
      </c>
      <c r="D356">
        <v>4426.7299999999996</v>
      </c>
      <c r="E356">
        <v>899.55</v>
      </c>
      <c r="F356">
        <v>5229</v>
      </c>
      <c r="G356">
        <v>185708.18</v>
      </c>
    </row>
    <row r="357" spans="2:7" x14ac:dyDescent="0.35">
      <c r="B357" s="2" t="s">
        <v>357</v>
      </c>
      <c r="C357">
        <v>400998</v>
      </c>
      <c r="D357">
        <v>12976.16</v>
      </c>
      <c r="E357">
        <v>20114.849999999999</v>
      </c>
      <c r="F357">
        <v>6474</v>
      </c>
      <c r="G357">
        <v>440563.01</v>
      </c>
    </row>
    <row r="358" spans="2:7" x14ac:dyDescent="0.35">
      <c r="B358" s="2" t="s">
        <v>358</v>
      </c>
      <c r="C358">
        <v>338162.37</v>
      </c>
      <c r="D358">
        <v>54375.62</v>
      </c>
      <c r="E358">
        <v>13344.62</v>
      </c>
      <c r="F358">
        <v>106821</v>
      </c>
      <c r="G358">
        <v>512703.61</v>
      </c>
    </row>
    <row r="359" spans="2:7" x14ac:dyDescent="0.35">
      <c r="B359" s="2" t="s">
        <v>359</v>
      </c>
      <c r="C359">
        <v>127487.1</v>
      </c>
      <c r="D359">
        <v>20009.37</v>
      </c>
      <c r="E359">
        <v>4414.38</v>
      </c>
      <c r="F359">
        <v>42579</v>
      </c>
      <c r="G359">
        <v>194489.85</v>
      </c>
    </row>
    <row r="360" spans="2:7" x14ac:dyDescent="0.35">
      <c r="B360" s="2" t="s">
        <v>360</v>
      </c>
      <c r="C360">
        <v>46152.6</v>
      </c>
      <c r="D360">
        <v>692.06</v>
      </c>
      <c r="E360">
        <v>1446.09</v>
      </c>
      <c r="F360">
        <v>498</v>
      </c>
      <c r="G360">
        <v>48788.75</v>
      </c>
    </row>
    <row r="361" spans="2:7" x14ac:dyDescent="0.35">
      <c r="B361" s="2" t="s">
        <v>361</v>
      </c>
      <c r="C361">
        <v>15132</v>
      </c>
      <c r="D361">
        <v>2263.19</v>
      </c>
      <c r="E361">
        <v>482.03</v>
      </c>
      <c r="F361">
        <v>498</v>
      </c>
      <c r="G361">
        <v>18375.22</v>
      </c>
    </row>
    <row r="362" spans="2:7" x14ac:dyDescent="0.35">
      <c r="B362" s="2" t="s">
        <v>362</v>
      </c>
      <c r="C362">
        <v>142240.79999999999</v>
      </c>
      <c r="D362">
        <v>13718.52</v>
      </c>
      <c r="E362">
        <v>1446.09</v>
      </c>
      <c r="F362">
        <v>2241</v>
      </c>
      <c r="G362">
        <v>159646.40999999997</v>
      </c>
    </row>
    <row r="363" spans="2:7" x14ac:dyDescent="0.35">
      <c r="B363" s="2" t="s">
        <v>363</v>
      </c>
      <c r="C363">
        <v>699673.42</v>
      </c>
      <c r="D363">
        <v>113942.94</v>
      </c>
      <c r="E363">
        <v>28109.96</v>
      </c>
      <c r="F363">
        <v>173304</v>
      </c>
      <c r="G363">
        <v>1015030.3200000001</v>
      </c>
    </row>
    <row r="364" spans="2:7" x14ac:dyDescent="0.35">
      <c r="B364" s="2" t="s">
        <v>364</v>
      </c>
      <c r="C364">
        <v>223166.74</v>
      </c>
      <c r="D364">
        <v>45023.8</v>
      </c>
      <c r="E364">
        <v>10097.26</v>
      </c>
      <c r="F364">
        <v>57021</v>
      </c>
      <c r="G364">
        <v>335308.79999999999</v>
      </c>
    </row>
    <row r="365" spans="2:7" x14ac:dyDescent="0.35">
      <c r="B365" s="2" t="s">
        <v>365</v>
      </c>
      <c r="C365">
        <v>62411.93</v>
      </c>
      <c r="D365">
        <v>3185.77</v>
      </c>
      <c r="E365">
        <v>1065.54</v>
      </c>
      <c r="F365">
        <v>996</v>
      </c>
      <c r="G365">
        <v>67659.240000000005</v>
      </c>
    </row>
    <row r="366" spans="2:7" x14ac:dyDescent="0.35">
      <c r="B366" s="2" t="s">
        <v>366</v>
      </c>
      <c r="C366">
        <v>116327.25</v>
      </c>
      <c r="D366">
        <v>8118.39</v>
      </c>
      <c r="E366">
        <v>3932.35</v>
      </c>
      <c r="F366">
        <v>6723</v>
      </c>
      <c r="G366">
        <v>135100.99</v>
      </c>
    </row>
    <row r="367" spans="2:7" x14ac:dyDescent="0.35">
      <c r="B367" s="2" t="s">
        <v>367</v>
      </c>
      <c r="C367">
        <v>65256.75</v>
      </c>
      <c r="D367">
        <v>3881.72</v>
      </c>
      <c r="E367">
        <v>2105.71</v>
      </c>
      <c r="F367">
        <v>3984</v>
      </c>
      <c r="G367">
        <v>75228.179999999993</v>
      </c>
    </row>
    <row r="368" spans="2:7" x14ac:dyDescent="0.35">
      <c r="B368" s="2" t="s">
        <v>368</v>
      </c>
      <c r="C368">
        <v>287961.96000000002</v>
      </c>
      <c r="D368">
        <v>49538.27</v>
      </c>
      <c r="E368">
        <v>11315.02</v>
      </c>
      <c r="F368">
        <v>100596</v>
      </c>
      <c r="G368">
        <v>449411.25</v>
      </c>
    </row>
    <row r="369" spans="2:7" x14ac:dyDescent="0.35">
      <c r="B369" s="2" t="s">
        <v>369</v>
      </c>
      <c r="C369">
        <v>60528</v>
      </c>
      <c r="D369">
        <v>7801.95</v>
      </c>
      <c r="E369">
        <v>1192.3900000000001</v>
      </c>
      <c r="F369">
        <v>1992</v>
      </c>
      <c r="G369">
        <v>71514.34</v>
      </c>
    </row>
    <row r="370" spans="2:7" x14ac:dyDescent="0.35">
      <c r="B370" s="2" t="s">
        <v>370</v>
      </c>
      <c r="C370">
        <v>710144.76</v>
      </c>
      <c r="D370">
        <v>51091.05</v>
      </c>
      <c r="E370">
        <v>33437.660000000003</v>
      </c>
      <c r="F370">
        <v>17679</v>
      </c>
      <c r="G370">
        <v>812352.47</v>
      </c>
    </row>
    <row r="371" spans="2:7" x14ac:dyDescent="0.35">
      <c r="B371" s="2" t="s">
        <v>371</v>
      </c>
      <c r="C371">
        <v>170151.77</v>
      </c>
      <c r="D371">
        <v>30116.080000000002</v>
      </c>
      <c r="E371">
        <v>5959.41</v>
      </c>
      <c r="F371">
        <v>62001</v>
      </c>
      <c r="G371">
        <v>268228.26</v>
      </c>
    </row>
    <row r="372" spans="2:7" x14ac:dyDescent="0.35">
      <c r="B372" s="2" t="s">
        <v>372</v>
      </c>
      <c r="C372">
        <v>63932.7</v>
      </c>
      <c r="D372">
        <v>6074.55</v>
      </c>
      <c r="E372">
        <v>1750.53</v>
      </c>
      <c r="F372">
        <v>15687</v>
      </c>
      <c r="G372">
        <v>87444.78</v>
      </c>
    </row>
    <row r="373" spans="2:7" x14ac:dyDescent="0.35">
      <c r="B373" s="2" t="s">
        <v>373</v>
      </c>
      <c r="C373">
        <v>37830</v>
      </c>
      <c r="D373">
        <v>3311.67</v>
      </c>
      <c r="E373">
        <v>1801.27</v>
      </c>
      <c r="F373">
        <v>498</v>
      </c>
      <c r="G373">
        <v>43440.94</v>
      </c>
    </row>
    <row r="374" spans="2:7" x14ac:dyDescent="0.35">
      <c r="B374" s="2" t="s">
        <v>374</v>
      </c>
      <c r="C374">
        <v>16569.54</v>
      </c>
      <c r="D374">
        <v>688.9</v>
      </c>
      <c r="E374">
        <v>177.59</v>
      </c>
      <c r="G374">
        <v>17436.030000000002</v>
      </c>
    </row>
    <row r="375" spans="2:7" x14ac:dyDescent="0.35">
      <c r="B375" s="2" t="s">
        <v>375</v>
      </c>
      <c r="C375">
        <v>22788.79</v>
      </c>
      <c r="D375">
        <v>3124.77</v>
      </c>
      <c r="E375">
        <v>405.92</v>
      </c>
      <c r="G375">
        <v>26319.48</v>
      </c>
    </row>
    <row r="376" spans="2:7" x14ac:dyDescent="0.35">
      <c r="B376" s="2" t="s">
        <v>376</v>
      </c>
      <c r="C376">
        <v>15139.57</v>
      </c>
      <c r="D376">
        <v>1159.42</v>
      </c>
      <c r="G376">
        <v>16298.99</v>
      </c>
    </row>
    <row r="377" spans="2:7" x14ac:dyDescent="0.35">
      <c r="B377" s="2" t="s">
        <v>377</v>
      </c>
      <c r="C377">
        <v>162146.95000000001</v>
      </c>
      <c r="D377">
        <v>15233.76</v>
      </c>
      <c r="E377">
        <v>3856.24</v>
      </c>
      <c r="F377">
        <v>1245</v>
      </c>
      <c r="G377">
        <v>182481.95</v>
      </c>
    </row>
    <row r="378" spans="2:7" x14ac:dyDescent="0.35">
      <c r="B378" s="2" t="s">
        <v>378</v>
      </c>
      <c r="C378">
        <v>15585.96</v>
      </c>
      <c r="D378">
        <v>1440.62</v>
      </c>
      <c r="E378">
        <v>304.44</v>
      </c>
      <c r="G378">
        <v>17331.02</v>
      </c>
    </row>
    <row r="379" spans="2:7" x14ac:dyDescent="0.35">
      <c r="B379" s="2" t="s">
        <v>379</v>
      </c>
      <c r="C379">
        <v>64311</v>
      </c>
      <c r="E379">
        <v>1877.38</v>
      </c>
      <c r="F379">
        <v>996</v>
      </c>
      <c r="G379">
        <v>67184.38</v>
      </c>
    </row>
    <row r="380" spans="2:7" x14ac:dyDescent="0.35">
      <c r="B380" s="2" t="s">
        <v>380</v>
      </c>
      <c r="C380">
        <v>16645.2</v>
      </c>
      <c r="D380">
        <v>8647.98</v>
      </c>
      <c r="E380">
        <v>837.21</v>
      </c>
      <c r="G380">
        <v>26130.39</v>
      </c>
    </row>
    <row r="381" spans="2:7" x14ac:dyDescent="0.35">
      <c r="B381" s="2" t="s">
        <v>381</v>
      </c>
      <c r="C381">
        <v>143754</v>
      </c>
      <c r="D381">
        <v>12519.48</v>
      </c>
      <c r="E381">
        <v>861.73</v>
      </c>
      <c r="F381">
        <v>3237</v>
      </c>
      <c r="G381">
        <v>160372.21</v>
      </c>
    </row>
    <row r="382" spans="2:7" x14ac:dyDescent="0.35">
      <c r="B382" s="2" t="s">
        <v>382</v>
      </c>
      <c r="C382">
        <v>135431.4</v>
      </c>
      <c r="D382">
        <v>21396.77</v>
      </c>
      <c r="E382">
        <v>4718.82</v>
      </c>
      <c r="F382">
        <v>29133</v>
      </c>
      <c r="G382">
        <v>190679.99</v>
      </c>
    </row>
    <row r="383" spans="2:7" x14ac:dyDescent="0.35">
      <c r="B383" s="2" t="s">
        <v>383</v>
      </c>
      <c r="C383">
        <v>114080.15</v>
      </c>
      <c r="D383">
        <v>4146.3900000000003</v>
      </c>
      <c r="E383">
        <v>3729.39</v>
      </c>
      <c r="F383">
        <v>249</v>
      </c>
      <c r="G383">
        <v>122204.93</v>
      </c>
    </row>
    <row r="384" spans="2:7" x14ac:dyDescent="0.35">
      <c r="B384" s="2" t="s">
        <v>384</v>
      </c>
      <c r="C384">
        <v>67730.83</v>
      </c>
      <c r="D384">
        <v>1969.35</v>
      </c>
      <c r="E384">
        <v>1547.57</v>
      </c>
      <c r="G384">
        <v>71247.75</v>
      </c>
    </row>
    <row r="385" spans="2:7" x14ac:dyDescent="0.35">
      <c r="B385" s="2" t="s">
        <v>385</v>
      </c>
      <c r="C385">
        <v>75206.039999999994</v>
      </c>
      <c r="D385">
        <v>15290.87</v>
      </c>
      <c r="E385">
        <v>3577.17</v>
      </c>
      <c r="F385">
        <v>31125</v>
      </c>
      <c r="G385">
        <v>125199.07999999999</v>
      </c>
    </row>
    <row r="386" spans="2:7" x14ac:dyDescent="0.35">
      <c r="B386" s="2" t="s">
        <v>386</v>
      </c>
      <c r="C386">
        <v>96088.2</v>
      </c>
      <c r="D386">
        <v>32060.52</v>
      </c>
      <c r="F386">
        <v>42579</v>
      </c>
      <c r="G386">
        <v>170727.72</v>
      </c>
    </row>
    <row r="387" spans="2:7" x14ac:dyDescent="0.35">
      <c r="B387" s="2" t="s">
        <v>387</v>
      </c>
      <c r="C387">
        <v>19671.599999999999</v>
      </c>
      <c r="D387">
        <v>540.89</v>
      </c>
      <c r="E387">
        <v>202.96</v>
      </c>
      <c r="G387">
        <v>20415.449999999997</v>
      </c>
    </row>
    <row r="388" spans="2:7" x14ac:dyDescent="0.35">
      <c r="B388" s="2" t="s">
        <v>388</v>
      </c>
      <c r="C388">
        <v>106869.75</v>
      </c>
      <c r="D388">
        <v>7923.11</v>
      </c>
      <c r="E388">
        <v>3475.69</v>
      </c>
      <c r="F388">
        <v>996</v>
      </c>
      <c r="G388">
        <v>119264.55</v>
      </c>
    </row>
    <row r="389" spans="2:7" x14ac:dyDescent="0.35">
      <c r="B389" s="2" t="s">
        <v>389</v>
      </c>
      <c r="C389">
        <v>55420.95</v>
      </c>
      <c r="D389">
        <v>2004.23</v>
      </c>
      <c r="E389">
        <v>1446.09</v>
      </c>
      <c r="F389">
        <v>996</v>
      </c>
      <c r="G389">
        <v>59867.27</v>
      </c>
    </row>
    <row r="390" spans="2:7" x14ac:dyDescent="0.35">
      <c r="B390" s="2" t="s">
        <v>390</v>
      </c>
      <c r="C390">
        <v>138041.67000000001</v>
      </c>
      <c r="D390">
        <v>8725.02</v>
      </c>
      <c r="E390">
        <v>2993.66</v>
      </c>
      <c r="F390">
        <v>249</v>
      </c>
      <c r="G390">
        <v>150009.35</v>
      </c>
    </row>
    <row r="391" spans="2:7" x14ac:dyDescent="0.35">
      <c r="B391" s="2" t="s">
        <v>391</v>
      </c>
      <c r="C391">
        <v>159491.28</v>
      </c>
      <c r="D391">
        <v>8745.7999999999993</v>
      </c>
      <c r="E391">
        <v>5124.74</v>
      </c>
      <c r="F391">
        <v>498</v>
      </c>
      <c r="G391">
        <v>173859.82</v>
      </c>
    </row>
    <row r="392" spans="2:7" x14ac:dyDescent="0.35">
      <c r="B392" s="2" t="s">
        <v>392</v>
      </c>
      <c r="C392">
        <v>53491.62</v>
      </c>
      <c r="D392">
        <v>2897.16</v>
      </c>
      <c r="E392">
        <v>1598.31</v>
      </c>
      <c r="G392">
        <v>57987.090000000004</v>
      </c>
    </row>
    <row r="393" spans="2:7" x14ac:dyDescent="0.35">
      <c r="B393" s="2" t="s">
        <v>393</v>
      </c>
      <c r="C393">
        <v>260951.34</v>
      </c>
      <c r="D393">
        <v>987.72</v>
      </c>
      <c r="E393">
        <v>10832.99</v>
      </c>
      <c r="F393">
        <v>996</v>
      </c>
      <c r="G393">
        <v>273768.05</v>
      </c>
    </row>
    <row r="394" spans="2:7" x14ac:dyDescent="0.35">
      <c r="B394" s="2" t="s">
        <v>936</v>
      </c>
      <c r="C394">
        <v>962773.5</v>
      </c>
      <c r="D394">
        <v>46377.04</v>
      </c>
      <c r="E394">
        <v>52693.49</v>
      </c>
      <c r="F394">
        <v>34860</v>
      </c>
      <c r="G394">
        <v>1096704.03</v>
      </c>
    </row>
    <row r="395" spans="2:7" x14ac:dyDescent="0.35">
      <c r="B395" s="2" t="s">
        <v>937</v>
      </c>
      <c r="C395">
        <v>1111672.3799999999</v>
      </c>
      <c r="D395">
        <v>69136.539999999994</v>
      </c>
      <c r="E395">
        <v>43103.63</v>
      </c>
      <c r="F395">
        <v>45069</v>
      </c>
      <c r="G395">
        <v>1268981.5499999998</v>
      </c>
    </row>
    <row r="396" spans="2:7" x14ac:dyDescent="0.35">
      <c r="B396" s="2" t="s">
        <v>394</v>
      </c>
      <c r="C396">
        <v>98385131.74000001</v>
      </c>
      <c r="D396">
        <v>6395447.6700000027</v>
      </c>
      <c r="E396">
        <v>3779713.1200000015</v>
      </c>
      <c r="F396">
        <v>5014362</v>
      </c>
      <c r="G396">
        <v>113574654.53000002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h t t p : / / g e m i n i / w o r k b o o k c u s t o m i z a t i o n / R e l a t i o n s h i p A u t o D e t e c t i o n E n a b l e d " > < C u s t o m C o n t e n t > < ! [ C D A T A [ T r u e ] ] > < / C u s t o m C o n t e n t > < / G e m i n i > 
</file>

<file path=customXml/item10.xml>��< ? x m l   v e r s i o n = " 1 . 0 "   e n c o d i n g = " U T F - 1 6 " ? > < G e m i n i   x m l n s = " h t t p : / / g e m i n i / p i v o t c u s t o m i z a t i o n / 5 2 e 6 f b 0 a - a 4 a a - 4 4 5 0 - a 6 c d - 2 5 b 4 3 9 0 2 c 6 8 d " > < C u s t o m C o n t e n t > < ! [ C D A T A [ < ? x m l   v e r s i o n = " 1 . 0 "   e n c o d i n g = " u t f - 1 6 " ? > < S e t t i n g s > < H S l i c e r s S h a p e > 0 ; 0 ; 0 ; 0 < / H S l i c e r s S h a p e > < V S l i c e r s S h a p e > 0 ; 0 ; 0 ; 0 < / V S l i c e r s S h a p e > < S l i c e r S h e e t N a m e > S h e e t 1 8 < / S l i c e r S h e e t N a m e > < S A H o s t H a s h > 1 3 2 0 3 1 4 6 5 8 < / S A H o s t H a s h > < G e m i n i F i e l d L i s t V i s i b l e > T r u e < / G e m i n i F i e l d L i s t V i s i b l e > < / S e t t i n g s > ] ] > < / C u s t o m C o n t e n t > < / G e m i n i > 
</file>

<file path=customXml/item11.xml>��< ? x m l   v e r s i o n = " 1 . 0 "   e n c o d i n g = " U T F - 1 6 " ? > < G e m i n i   x m l n s = " h t t p : / / g e m i n i / p i v o t c u s t o m i z a t i o n / M a n u a l C a l c M o d e " > < C u s t o m C o n t e n t > < ! [ C D A T A [ F a l s e ] ] > < / C u s t o m C o n t e n t > < / G e m i n i > 
</file>

<file path=customXml/item12.xml>��< ? x m l   v e r s i o n = " 1 . 0 "   e n c o d i n g = " U T F - 1 6 " ? > < G e m i n i   x m l n s = " h t t p : / / g e m i n i / p i v o t c u s t o m i z a t i o n / 2 1 6 7 a b 7 7 - 0 2 7 4 - 4 3 d d - 8 7 b 1 - 9 3 4 6 b d a 0 5 b 6 d " > < C u s t o m C o n t e n t > < ! [ C D A T A [ < ? x m l   v e r s i o n = " 1 . 0 "   e n c o d i n g = " u t f - 1 6 " ? > < S e t t i n g s > < C a l c u l a t e d F i e l d s > < i t e m > < M e a s u r e N a m e > S u m   o f   S t u d e n t C o u n t < / M e a s u r e N a m e > < D i s p l a y N a m e > S u m   o f   S t u d e n t C o u n t < / D i s p l a y N a m e > < V i s i b l e > T r u e < / V i s i b l e > < / i t e m > < / C a l c u l a t e d F i e l d s > < S A H o s t H a s h > 0 < / S A H o s t H a s h > < G e m i n i F i e l d L i s t V i s i b l e > T r u e < / G e m i n i F i e l d L i s t V i s i b l e > < / S e t t i n g s > ] ] > < / C u s t o m C o n t e n t > < / G e m i n i > 
</file>

<file path=customXml/item13.xml>��< ? x m l   v e r s i o n = " 1 . 0 "   e n c o d i n g = " U T F - 1 6 " ? > < G e m i n i   x m l n s = " h t t p : / / g e m i n i / p i v o t c u s t o m i z a t i o n / S a n d b o x N o n E m p t y " > < C u s t o m C o n t e n t > < ! [ C D A T A [ 1 ] ] > < / C u s t o m C o n t e n t > < / G e m i n i > 
</file>

<file path=customXml/item14.xml>��< ? x m l   v e r s i o n = " 1 . 0 "   e n c o d i n g = " u t f - 1 6 " ? > < D a t a M a s h u p   x m l n s = " h t t p : / / s c h e m a s . m i c r o s o f t . c o m / D a t a M a s h u p " > A A A A A C w E A A B Q S w M E F A A C A A g A h n j 2 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h n j 2 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Z 4 9 l x O m o A F J g E A A E E D A A A T A B w A R m 9 y b X V s Y X M v U 2 V j d G l v b j E u b S C i G A A o o B Q A A A A A A A A A A A A A A A A A A A A A A A A A A A C d k s 9 r g z A U x + + C / 0 N 4 v S h I 2 T z s U j w U N q E w d 2 j G Y I i M q G 8 o R G O T d D 2 U / e + L 6 1 y D b d 2 P X A J 5 3 + / 7 v n x 4 C g t d i 5 b Q w 3 2 9 c B 3 X U R W T W B K d 8 y W l e l t i q + / x D f k a C y H L p x p 3 J C I c t e s Q c 6 j Y y g L N C 9 3 w + S 3 T L G c K l Q e i q 9 W G d 7 I E P z g o l 6 u E t q x T l d C q 1 3 8 a 9 + k D a z A C u w j Z e 9 p 3 y r 6 M Z S 5 e p q e x 3 f u U F h U 2 L A L j g 2 C l s Y l g w v 6 d 5 j p 1 + 6 v A E a U k v m u l 4 L w x y v + R S R i + s l q e U h k K F 4 i M k g f 1 J Q K 2 f N x x B n H N N f Z f W o u d A t P u k e U c 5 x S 5 W Y 7 + z T u T G h B k R U W 8 l G q m M X 7 O j A / C q / A G f P / I c 9 z c B j g b T 0 a 8 0 I c f O d o Y A 3 I E 5 U 8 S G u j + g c / J V t i q x Q d Q S w E C L Q A U A A I A C A C G e P Z c q V u u A q Q A A A D 2 A A A A E g A A A A A A A A A A A A A A A A A A A A A A Q 2 9 u Z m l n L 1 B h Y 2 t h Z 2 U u e G 1 s U E s B A i 0 A F A A C A A g A h n j 2 X A / K 6 a u k A A A A 6 Q A A A B M A A A A A A A A A A A A A A A A A 8 A A A A F t D b 2 5 0 Z W 5 0 X 1 R 5 c G V z X S 5 4 b W x Q S w E C L Q A U A A I A C A C G e P Z c T p q A B S Y B A A B B A w A A E w A A A A A A A A A A A A A A A A D h A Q A A R m 9 y b X V s Y X M v U 2 V j d G l v b j E u b V B L B Q Y A A A A A A w A D A M I A A A B U 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M K w A A A A A A A O o 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0 Y m x B U 1 N 0 d W R l b n R M Z X Z l b F J l Y 2 9 y Z F Z p Z X c 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F e G N l c H R p b 2 4 i I C 8 + P E V u d H J 5 I F R 5 c G U 9 I k 5 h b W V V c G R h d G V k Q W Z 0 Z X J G a W x s I i B W Y W x 1 Z T 0 i b D A i I C 8 + P E V u d H J 5 I F R 5 c G U 9 I k Z p b G x D b 3 V u d C I g V m F s d W U 9 I m w y O T E z M z Y 1 I i A v P j x F b n R y e S B U e X B l P S J G a W x s R X J y b 3 J D b 2 R l I i B W Y W x 1 Z T 0 i c 1 V u a 2 5 v d 2 4 i I C 8 + P E V u d H J 5 I F R 5 c G U 9 I k Z p b G x F c n J v c k N v d W 5 0 I i B W Y W x 1 Z T 0 i b D A i I C 8 + P E V u d H J 5 I F R 5 c G U 9 I k Z p b G x M Y X N 0 V X B k Y X R l Z C I g V m F s d W U 9 I m Q y M D I z L T A 2 L T A y V D E 5 O j U 1 O j I 3 L j A 2 N D Y x N j h a I i A v P j x F b n R y e S B U e X B l P S J G a W x s U 3 R h d H V z I i B W Y W x 1 Z T 0 i c 1 d h a X R p b m d G b 3 J F e G N l b F J l Z n J l c 2 g i I C 8 + P E V u d H J 5 I F R 5 c G U 9 I l F 1 Z X J 5 S U Q i I F Z h b H V l P S J z Z D A 3 O T E x O G U t O W Q w Y S 0 0 O D M 4 L T l l M T g t O D J j Y 2 R l N j Y 0 N G F i I i A v P j w v U 3 R h Y m x l R W 5 0 c m l l c z 4 8 L 0 l 0 Z W 0 + P E l 0 Z W 0 + P E l 0 Z W 1 M b 2 N h d G l v b j 4 8 S X R l b V R 5 c G U + R m 9 y b X V s Y T w v S X R l b V R 5 c G U + P E l 0 Z W 1 Q Y X R o P l N l Y 3 R p b 2 4 x L 3 R i b E F T U 3 R 1 Z G V u d E x l d m V s U m V j b 3 J k V m l l d y 9 T b 3 V y Y 2 U 8 L 0 l 0 Z W 1 Q Y X R o P j w v S X R l b U x v Y 2 F 0 a W 9 u P j x T d G F i b G V F b n R y a W V z I C 8 + P C 9 J d G V t P j x J d G V t P j x J d G V t T G 9 j Y X R p b 2 4 + P E l 0 Z W 1 U e X B l P k Z v c m 1 1 b G E 8 L 0 l 0 Z W 1 U e X B l P j x J d G V t U G F 0 a D 5 T Z W N 0 a W 9 u M S 9 0 Y m x B U 1 N 0 d W R l b n R M Z X Z l b F J l Y 2 9 y Z F Z p Z X c v Q U l N U 2 5 h c H N o b 3 R z P C 9 J d G V t U G F 0 a D 4 8 L 0 l 0 Z W 1 M b 2 N h d G l v b j 4 8 U 3 R h Y m x l R W 5 0 c m l l c y A v P j w v S X R l b T 4 8 S X R l b T 4 8 S X R l b U x v Y 2 F 0 a W 9 u P j x J d G V t V H l w Z T 5 G b 3 J t d W x h P C 9 J d G V t V H l w Z T 4 8 S X R l b V B h d G g + U 2 V j d G l v b j E v d G J s Q V N T d H V k Z W 5 0 T G V 2 Z W x S Z W N v c m R W a W V 3 L 2 R i b 1 9 0 Y m x B U 1 N 0 d W R l b n R M Z X Z l b F J l Y 2 9 y Z F Z p Z X c 8 L 0 l 0 Z W 1 Q Y X R o P j w v S X R l b U x v Y 2 F 0 a W 9 u P j x T d G F i b G V F b n R y a W V z I C 8 + P C 9 J d G V t P j x J d G V t P j x J d G V t T G 9 j Y X R p b 2 4 + P E l 0 Z W 1 U e X B l P k Z v c m 1 1 b G E 8 L 0 l 0 Z W 1 U e X B l P j x J d G V t U G F 0 a D 5 T Z W N 0 a W 9 u M S 9 0 Y m x N R k V u c m 9 s b G 1 l b n Q 8 L 0 l 0 Z W 1 Q Y X R o P j w v S X R l b U x v Y 2 F 0 a W 9 u P j x T d G F i b G V F b n R y a W V z P j x F b n R y e S B U e X B l P S J J c 1 B y a X Z h d G U i I F Z h b H V l P S J s M C I g L z 4 8 R W 5 0 c n k g V H l w Z T 0 i U X V l c n l J R C I g V m F s d W U 9 I n M 3 Z j N l N z U 4 M C 1 k M m U 2 L T Q 1 Z W E t Y m F j M S 1 m M j M 5 N 2 Y z Y z N m Z j g 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Z p b G x M Y X N 0 V X B k Y X R l Z C I g V m F s d W U 9 I m Q y M D I 2 L T A 3 L T I y V D I x O j A 0 O j E y L j Y w M z Y 0 N z F a I i A v P j x F b n R y e S B U e X B l P S J G a W x s R X J y b 3 J D b 2 R l I i B W Y W x 1 Z T 0 i c 1 V u a 2 5 v d 2 4 i I C 8 + P E V u d H J 5 I F R 5 c G U 9 I k Z p b G x D b 2 x 1 b W 5 U e X B l c y I g V m F s d W U 9 I n N B Z 1 l H Q m d Z R 0 J n W U d C Z 0 l D Q W d J R 0 J 3 P T 0 i I C 8 + P E V u d H J 5 I F R 5 c G U 9 I k F k Z G V k V G 9 E Y X R h T W 9 k Z W w i I F Z h b H V l P S J s M C I g L z 4 8 R W 5 0 c n k g V H l w Z T 0 i R m l s b E N v b H V t b k 5 h b W V z I i B W Y W x 1 Z T 0 i c 1 s m c X V v d D t F b n J v b G x t Z W 5 0 S U Q m c X V v d D s s J n F 1 b 3 Q 7 T E U m c X V v d D s s J n F 1 b 3 Q 7 U 0 M m c X V v d D s s J n F 1 b 3 Q 7 U 3 R h d G V G W S Z x d W 9 0 O y w m c X V v d D t C d W R n Z X R V b m l 0 J n F 1 b 3 Q 7 L C Z x d W 9 0 O 1 J l c G 9 y d G l u Z 1 B l c m l v Z C Z x d W 9 0 O y w m c X V v d D t H c m F k Z U N v Z G U m c X V v d D s s J n F 1 b 3 Q 7 R 2 V u Z G V y Q 2 9 k Z S Z x d W 9 0 O y w m c X V v d D t S Y W N l R X R o b m l j a X R 5 Q 2 9 k Z S Z x d W 9 0 O y w m c X V v d D t L a W 5 k Z X J n Y X J 0 Z W 5 E Y X l U e X B l J n F 1 b 3 Q 7 L C Z x d W 9 0 O 1 N 1 Y m 1 p d H R l Z F N 0 d W R l b n R D b 3 V u d C Z x d W 9 0 O y w m c X V v d D t T d H V k Z W 5 0 Q 2 9 1 b n Q m c X V v d D s s J n F 1 b 3 Q 7 R n J v e m V u R m F s b F N 0 d W R l b n R D b 3 V u d C Z x d W 9 0 O y w m c X V v d D t M Z W d p c 2 x h d G l 2 Z U Z h b G x T d H V k Z W 5 0 Q 2 9 1 b n Q m c X V v d D s s J n F 1 b 3 Q 7 V 2 h v T W F k Z U x h c 3 R D a G F u Z 2 U m c X V v d D s s J n F 1 b 3 Q 7 R G F 0 Z U 9 m T G F z d E N o Y W 5 n Z S 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0 Y m x N R k V u c m 9 s b G 1 l b n Q v Q X V 0 b 1 J l b W 9 2 Z W R D b 2 x 1 b W 5 z M S 5 7 R W 5 y b 2 x s b W V u d E l E L D B 9 J n F 1 b 3 Q 7 L C Z x d W 9 0 O 1 N l Y 3 R p b 2 4 x L 3 R i b E 1 G R W 5 y b 2 x s b W V u d C 9 B d X R v U m V t b 3 Z l Z E N v b H V t b n M x L n t M R S w x f S Z x d W 9 0 O y w m c X V v d D t T Z W N 0 a W 9 u M S 9 0 Y m x N R k V u c m 9 s b G 1 l b n Q v Q X V 0 b 1 J l b W 9 2 Z W R D b 2 x 1 b W 5 z M S 5 7 U 0 M s M n 0 m c X V v d D s s J n F 1 b 3 Q 7 U 2 V j d G l v b j E v d G J s T U Z F b n J v b G x t Z W 5 0 L 0 F 1 d G 9 S Z W 1 v d m V k Q 2 9 s d W 1 u c z E u e 1 N 0 Y X R l R l k s M 3 0 m c X V v d D s s J n F 1 b 3 Q 7 U 2 V j d G l v b j E v d G J s T U Z F b n J v b G x t Z W 5 0 L 0 F 1 d G 9 S Z W 1 v d m V k Q 2 9 s d W 1 u c z E u e 0 J 1 Z G d l d F V u a X Q s N H 0 m c X V v d D s s J n F 1 b 3 Q 7 U 2 V j d G l v b j E v d G J s T U Z F b n J v b G x t Z W 5 0 L 0 F 1 d G 9 S Z W 1 v d m V k Q 2 9 s d W 1 u c z E u e 1 J l c G 9 y d G l u Z 1 B l c m l v Z C w 1 f S Z x d W 9 0 O y w m c X V v d D t T Z W N 0 a W 9 u M S 9 0 Y m x N R k V u c m 9 s b G 1 l b n Q v Q X V 0 b 1 J l b W 9 2 Z W R D b 2 x 1 b W 5 z M S 5 7 R 3 J h Z G V D b 2 R l L D Z 9 J n F 1 b 3 Q 7 L C Z x d W 9 0 O 1 N l Y 3 R p b 2 4 x L 3 R i b E 1 G R W 5 y b 2 x s b W V u d C 9 B d X R v U m V t b 3 Z l Z E N v b H V t b n M x L n t H Z W 5 k Z X J D b 2 R l L D d 9 J n F 1 b 3 Q 7 L C Z x d W 9 0 O 1 N l Y 3 R p b 2 4 x L 3 R i b E 1 G R W 5 y b 2 x s b W V u d C 9 B d X R v U m V t b 3 Z l Z E N v b H V t b n M x L n t S Y W N l R X R o b m l j a X R 5 Q 2 9 k Z S w 4 f S Z x d W 9 0 O y w m c X V v d D t T Z W N 0 a W 9 u M S 9 0 Y m x N R k V u c m 9 s b G 1 l b n Q v Q X V 0 b 1 J l b W 9 2 Z W R D b 2 x 1 b W 5 z M S 5 7 S 2 l u Z G V y Z 2 F y d G V u R G F 5 V H l w Z S w 5 f S Z x d W 9 0 O y w m c X V v d D t T Z W N 0 a W 9 u M S 9 0 Y m x N R k V u c m 9 s b G 1 l b n Q v Q X V 0 b 1 J l b W 9 2 Z W R D b 2 x 1 b W 5 z M S 5 7 U 3 V i b W l 0 d G V k U 3 R 1 Z G V u d E N v d W 5 0 L D E w f S Z x d W 9 0 O y w m c X V v d D t T Z W N 0 a W 9 u M S 9 0 Y m x N R k V u c m 9 s b G 1 l b n Q v Q X V 0 b 1 J l b W 9 2 Z W R D b 2 x 1 b W 5 z M S 5 7 U 3 R 1 Z G V u d E N v d W 5 0 L D E x f S Z x d W 9 0 O y w m c X V v d D t T Z W N 0 a W 9 u M S 9 0 Y m x N R k V u c m 9 s b G 1 l b n Q v Q X V 0 b 1 J l b W 9 2 Z W R D b 2 x 1 b W 5 z M S 5 7 R n J v e m V u R m F s b F N 0 d W R l b n R D b 3 V u d C w x M n 0 m c X V v d D s s J n F 1 b 3 Q 7 U 2 V j d G l v b j E v d G J s T U Z F b n J v b G x t Z W 5 0 L 0 F 1 d G 9 S Z W 1 v d m V k Q 2 9 s d W 1 u c z E u e 0 x l Z 2 l z b G F 0 a X Z l R m F s b F N 0 d W R l b n R D b 3 V u d C w x M 3 0 m c X V v d D s s J n F 1 b 3 Q 7 U 2 V j d G l v b j E v d G J s T U Z F b n J v b G x t Z W 5 0 L 0 F 1 d G 9 S Z W 1 v d m V k Q 2 9 s d W 1 u c z E u e 1 d o b 0 1 h Z G V M Y X N 0 Q 2 h h b m d l L D E 0 f S Z x d W 9 0 O y w m c X V v d D t T Z W N 0 a W 9 u M S 9 0 Y m x N R k V u c m 9 s b G 1 l b n Q v Q X V 0 b 1 J l b W 9 2 Z W R D b 2 x 1 b W 5 z M S 5 7 R G F 0 Z U 9 m T G F z d E N o Y W 5 n Z S w x N X 0 m c X V v d D t d L C Z x d W 9 0 O 0 N v b H V t b k N v d W 5 0 J n F 1 b 3 Q 7 O j E 2 L C Z x d W 9 0 O 0 t l e U N v b H V t b k 5 h b W V z J n F 1 b 3 Q 7 O l t d L C Z x d W 9 0 O 0 N v b H V t b k l k Z W 5 0 a X R p Z X M m c X V v d D s 6 W y Z x d W 9 0 O 1 N l Y 3 R p b 2 4 x L 3 R i b E 1 G R W 5 y b 2 x s b W V u d C 9 B d X R v U m V t b 3 Z l Z E N v b H V t b n M x L n t F b n J v b G x t Z W 5 0 S U Q s M H 0 m c X V v d D s s J n F 1 b 3 Q 7 U 2 V j d G l v b j E v d G J s T U Z F b n J v b G x t Z W 5 0 L 0 F 1 d G 9 S Z W 1 v d m V k Q 2 9 s d W 1 u c z E u e 0 x F L D F 9 J n F 1 b 3 Q 7 L C Z x d W 9 0 O 1 N l Y 3 R p b 2 4 x L 3 R i b E 1 G R W 5 y b 2 x s b W V u d C 9 B d X R v U m V t b 3 Z l Z E N v b H V t b n M x L n t T Q y w y f S Z x d W 9 0 O y w m c X V v d D t T Z W N 0 a W 9 u M S 9 0 Y m x N R k V u c m 9 s b G 1 l b n Q v Q X V 0 b 1 J l b W 9 2 Z W R D b 2 x 1 b W 5 z M S 5 7 U 3 R h d G V G W S w z f S Z x d W 9 0 O y w m c X V v d D t T Z W N 0 a W 9 u M S 9 0 Y m x N R k V u c m 9 s b G 1 l b n Q v Q X V 0 b 1 J l b W 9 2 Z W R D b 2 x 1 b W 5 z M S 5 7 Q n V k Z 2 V 0 V W 5 p d C w 0 f S Z x d W 9 0 O y w m c X V v d D t T Z W N 0 a W 9 u M S 9 0 Y m x N R k V u c m 9 s b G 1 l b n Q v Q X V 0 b 1 J l b W 9 2 Z W R D b 2 x 1 b W 5 z M S 5 7 U m V w b 3 J 0 a W 5 n U G V y a W 9 k L D V 9 J n F 1 b 3 Q 7 L C Z x d W 9 0 O 1 N l Y 3 R p b 2 4 x L 3 R i b E 1 G R W 5 y b 2 x s b W V u d C 9 B d X R v U m V t b 3 Z l Z E N v b H V t b n M x L n t H c m F k Z U N v Z G U s N n 0 m c X V v d D s s J n F 1 b 3 Q 7 U 2 V j d G l v b j E v d G J s T U Z F b n J v b G x t Z W 5 0 L 0 F 1 d G 9 S Z W 1 v d m V k Q 2 9 s d W 1 u c z E u e 0 d l b m R l c k N v Z G U s N 3 0 m c X V v d D s s J n F 1 b 3 Q 7 U 2 V j d G l v b j E v d G J s T U Z F b n J v b G x t Z W 5 0 L 0 F 1 d G 9 S Z W 1 v d m V k Q 2 9 s d W 1 u c z E u e 1 J h Y 2 V F d G h u a W N p d H l D b 2 R l L D h 9 J n F 1 b 3 Q 7 L C Z x d W 9 0 O 1 N l Y 3 R p b 2 4 x L 3 R i b E 1 G R W 5 y b 2 x s b W V u d C 9 B d X R v U m V t b 3 Z l Z E N v b H V t b n M x L n t L a W 5 k Z X J n Y X J 0 Z W 5 E Y X l U e X B l L D l 9 J n F 1 b 3 Q 7 L C Z x d W 9 0 O 1 N l Y 3 R p b 2 4 x L 3 R i b E 1 G R W 5 y b 2 x s b W V u d C 9 B d X R v U m V t b 3 Z l Z E N v b H V t b n M x L n t T d W J t a X R 0 Z W R T d H V k Z W 5 0 Q 2 9 1 b n Q s M T B 9 J n F 1 b 3 Q 7 L C Z x d W 9 0 O 1 N l Y 3 R p b 2 4 x L 3 R i b E 1 G R W 5 y b 2 x s b W V u d C 9 B d X R v U m V t b 3 Z l Z E N v b H V t b n M x L n t T d H V k Z W 5 0 Q 2 9 1 b n Q s M T F 9 J n F 1 b 3 Q 7 L C Z x d W 9 0 O 1 N l Y 3 R p b 2 4 x L 3 R i b E 1 G R W 5 y b 2 x s b W V u d C 9 B d X R v U m V t b 3 Z l Z E N v b H V t b n M x L n t G c m 9 6 Z W 5 G Y W x s U 3 R 1 Z G V u d E N v d W 5 0 L D E y f S Z x d W 9 0 O y w m c X V v d D t T Z W N 0 a W 9 u M S 9 0 Y m x N R k V u c m 9 s b G 1 l b n Q v Q X V 0 b 1 J l b W 9 2 Z W R D b 2 x 1 b W 5 z M S 5 7 T G V n a X N s Y X R p d m V G Y W x s U 3 R 1 Z G V u d E N v d W 5 0 L D E z f S Z x d W 9 0 O y w m c X V v d D t T Z W N 0 a W 9 u M S 9 0 Y m x N R k V u c m 9 s b G 1 l b n Q v Q X V 0 b 1 J l b W 9 2 Z W R D b 2 x 1 b W 5 z M S 5 7 V 2 h v T W F k Z U x h c 3 R D a G F u Z 2 U s M T R 9 J n F 1 b 3 Q 7 L C Z x d W 9 0 O 1 N l Y 3 R p b 2 4 x L 3 R i b E 1 G R W 5 y b 2 x s b W V u d C 9 B d X R v U m V t b 3 Z l Z E N v b H V t b n M x L n t E Y X R l T 2 Z M Y X N 0 Q 2 h h b m d l L D E 1 f S Z x d W 9 0 O 1 0 s J n F 1 b 3 Q 7 U m V s Y X R p b 2 5 z a G l w S W 5 m b y Z x d W 9 0 O z p b X X 0 i I C 8 + P C 9 T d G F i b G V F b n R y a W V z P j w v S X R l b T 4 8 S X R l b T 4 8 S X R l b U x v Y 2 F 0 a W 9 u P j x J d G V t V H l w Z T 5 G b 3 J t d W x h P C 9 J d G V t V H l w Z T 4 8 S X R l b V B h d G g + U 2 V j d G l v b j E v d G J s T U Z F b n J v b G x t Z W 5 0 L 1 N v d X J j Z T w v S X R l b V B h d G g + P C 9 J d G V t T G 9 j Y X R p b 2 4 + P F N 0 Y W J s Z U V u d H J p Z X M g L z 4 8 L 0 l 0 Z W 0 + P E l 0 Z W 0 + P E l 0 Z W 1 M b 2 N h d G l v b j 4 8 S X R l b V R 5 c G U + R m 9 y b X V s Y T w v S X R l b V R 5 c G U + P E l 0 Z W 1 Q Y X R o P l N l Y 3 R p b 2 4 x L 3 R i b E 1 G R W 5 y b 2 x s b W V u d C 9 N Y W V m Y W l y c z w v S X R l b V B h d G g + P C 9 J d G V t T G 9 j Y X R p b 2 4 + P F N 0 Y W J s Z U V u d H J p Z X M g L z 4 8 L 0 l 0 Z W 0 + P E l 0 Z W 0 + P E l 0 Z W 1 M b 2 N h d G l v b j 4 8 S X R l b V R 5 c G U + R m 9 y b X V s Y T w v S X R l b V R 5 c G U + P E l 0 Z W 1 Q Y X R o P l N l Y 3 R p b 2 4 x L 3 R i b E 1 G R W 5 y b 2 x s b W V u d C 9 k Y m 9 f d G J s T U Z F b n J v b G x t Z W 5 0 P C 9 J d G V t U G F 0 a D 4 8 L 0 l 0 Z W 1 M b 2 N h d G l v b j 4 8 U 3 R h Y m x l R W 5 0 c m l l c y A v P j w v S X R l b T 4 8 S X R l b T 4 8 S X R l b U x v Y 2 F 0 a W 9 u P j x J d G V t V H l w Z T 5 G b 3 J t d W x h P C 9 J d G V t V H l w Z T 4 8 S X R l b V B h d G g + U 2 V j d G l v b j E v d G J s T U Z F b n J v b G x t Z W 5 0 J T I w K D I p P C 9 J d G V t U G F 0 a D 4 8 L 0 l 0 Z W 1 M b 2 N h d G l v b j 4 8 U 3 R h Y m x l R W 5 0 c m l l c z 4 8 R W 5 0 c n k g V H l w Z T 0 i S X N Q c m l 2 Y X R l I i B W Y W x 1 Z T 0 i b D A i I C 8 + P E V u d H J 5 I F R 5 c G U 9 I l F 1 Z X J 5 S U Q i I F Z h b H V l P S J z M G I x Y 2 M x M W E t O D F j O C 0 0 M z Z l L W I 2 M G Y t M z J h Z G Z h N 2 F m Y j V j 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Q 2 9 s d W 1 u T m F t Z X M i I F Z h b H V l P S J z W y Z x d W 9 0 O 0 V u c m 9 s b G 1 l b n R J R C Z x d W 9 0 O y w m c X V v d D t M R S Z x d W 9 0 O y w m c X V v d D t T Q y Z x d W 9 0 O y w m c X V v d D t T d G F 0 Z U Z Z J n F 1 b 3 Q 7 L C Z x d W 9 0 O 0 J 1 Z G d l d F V u a X Q m c X V v d D s s J n F 1 b 3 Q 7 U m V w b 3 J 0 a W 5 n U G V y a W 9 k J n F 1 b 3 Q 7 L C Z x d W 9 0 O 0 d y Y W R l Q 2 9 k Z S Z x d W 9 0 O y w m c X V v d D t H Z W 5 k Z X J D b 2 R l J n F 1 b 3 Q 7 L C Z x d W 9 0 O 1 J h Y 2 V F d G h u a W N p d H l D b 2 R l J n F 1 b 3 Q 7 L C Z x d W 9 0 O 0 t p b m R l c m d h c n R l b k R h e V R 5 c G U m c X V v d D s s J n F 1 b 3 Q 7 U 3 V i b W l 0 d G V k U 3 R 1 Z G V u d E N v d W 5 0 J n F 1 b 3 Q 7 L C Z x d W 9 0 O 1 N 0 d W R l b n R D b 3 V u d C Z x d W 9 0 O y w m c X V v d D t G c m 9 6 Z W 5 G Y W x s U 3 R 1 Z G V u d E N v d W 5 0 J n F 1 b 3 Q 7 L C Z x d W 9 0 O 0 x l Z 2 l z b G F 0 a X Z l R m F s b F N 0 d W R l b n R D b 3 V u d C Z x d W 9 0 O y w m c X V v d D t X a G 9 N Y W R l T G F z d E N o Y W 5 n Z S Z x d W 9 0 O y w m c X V v d D t E Y X R l T 2 Z M Y X N 0 Q 2 h h b m d l J n F 1 b 3 Q 7 X S I g L z 4 8 R W 5 0 c n k g V H l w Z T 0 i R m l s b E N v b H V t b l R 5 c G V z I i B W Y W x 1 Z T 0 i c 0 F n W U d C Z 1 l H Q m d Z R 0 J n S U N B Z 0 l H Q n c 9 P S I g L z 4 8 R W 5 0 c n k g V H l w Z T 0 i R m l s b E x h c 3 R V c G R h d G V k I i B W Y W x 1 Z T 0 i Z D I w M j Y t M D c t M j J U M j E 6 M D Q 6 M T I u N j M w M D I 4 N F o i I C 8 + P E V u d H J 5 I F R 5 c G U 9 I k Z p b G x F c n J v c k N v d W 5 0 I i B W Y W x 1 Z T 0 i b D A i I C 8 + P E V u d H J 5 I F R 5 c G U 9 I k Z p b G x F c n J v c k N v Z G U i I F Z h b H V l P S J z V W 5 r b m 9 3 b i I g L z 4 8 R W 5 0 c n k g V H l w Z T 0 i R m l s b E N v d W 5 0 I i B W Y W x 1 Z T 0 i b D M 3 N j A x N i I g L z 4 8 R W 5 0 c n k g V H l w Z T 0 i Q W R k Z W R U b 0 R h d G F N b 2 R l b C I g V m F s d W U 9 I m w w I i A v P j x F b n R y e S B U e X B l P S J S Z W x h d G l v b n N o a X B J b m Z v Q 2 9 u d G F p b m V y I i B W Y W x 1 Z T 0 i c 3 s m c X V v d D t j b 2 x 1 b W 5 D b 3 V u d C Z x d W 9 0 O z o x N i w m c X V v d D t r Z X l D b 2 x 1 b W 5 O Y W 1 l c y Z x d W 9 0 O z p b X S w m c X V v d D t x d W V y e V J l b G F 0 a W 9 u c 2 h p c H M m c X V v d D s 6 W 1 0 s J n F 1 b 3 Q 7 Y 2 9 s d W 1 u S W R l b n R p d G l l c y Z x d W 9 0 O z p b J n F 1 b 3 Q 7 U 2 V j d G l v b j E v d G J s T U Z F b n J v b G x t Z W 5 0 I C g y K S 9 B d X R v U m V t b 3 Z l Z E N v b H V t b n M x L n t F b n J v b G x t Z W 5 0 S U Q s M H 0 m c X V v d D s s J n F 1 b 3 Q 7 U 2 V j d G l v b j E v d G J s T U Z F b n J v b G x t Z W 5 0 I C g y K S 9 B d X R v U m V t b 3 Z l Z E N v b H V t b n M x L n t M R S w x f S Z x d W 9 0 O y w m c X V v d D t T Z W N 0 a W 9 u M S 9 0 Y m x N R k V u c m 9 s b G 1 l b n Q g K D I p L 0 F 1 d G 9 S Z W 1 v d m V k Q 2 9 s d W 1 u c z E u e 1 N D L D J 9 J n F 1 b 3 Q 7 L C Z x d W 9 0 O 1 N l Y 3 R p b 2 4 x L 3 R i b E 1 G R W 5 y b 2 x s b W V u d C A o M i k v Q X V 0 b 1 J l b W 9 2 Z W R D b 2 x 1 b W 5 z M S 5 7 U 3 R h d G V G W S w z f S Z x d W 9 0 O y w m c X V v d D t T Z W N 0 a W 9 u M S 9 0 Y m x N R k V u c m 9 s b G 1 l b n Q g K D I p L 0 F 1 d G 9 S Z W 1 v d m V k Q 2 9 s d W 1 u c z E u e 0 J 1 Z G d l d F V u a X Q s N H 0 m c X V v d D s s J n F 1 b 3 Q 7 U 2 V j d G l v b j E v d G J s T U Z F b n J v b G x t Z W 5 0 I C g y K S 9 B d X R v U m V t b 3 Z l Z E N v b H V t b n M x L n t S Z X B v c n R p b m d Q Z X J p b 2 Q s N X 0 m c X V v d D s s J n F 1 b 3 Q 7 U 2 V j d G l v b j E v d G J s T U Z F b n J v b G x t Z W 5 0 I C g y K S 9 B d X R v U m V t b 3 Z l Z E N v b H V t b n M x L n t H c m F k Z U N v Z G U s N n 0 m c X V v d D s s J n F 1 b 3 Q 7 U 2 V j d G l v b j E v d G J s T U Z F b n J v b G x t Z W 5 0 I C g y K S 9 B d X R v U m V t b 3 Z l Z E N v b H V t b n M x L n t H Z W 5 k Z X J D b 2 R l L D d 9 J n F 1 b 3 Q 7 L C Z x d W 9 0 O 1 N l Y 3 R p b 2 4 x L 3 R i b E 1 G R W 5 y b 2 x s b W V u d C A o M i k v Q X V 0 b 1 J l b W 9 2 Z W R D b 2 x 1 b W 5 z M S 5 7 U m F j Z U V 0 a G 5 p Y 2 l 0 e U N v Z G U s O H 0 m c X V v d D s s J n F 1 b 3 Q 7 U 2 V j d G l v b j E v d G J s T U Z F b n J v b G x t Z W 5 0 I C g y K S 9 B d X R v U m V t b 3 Z l Z E N v b H V t b n M x L n t L a W 5 k Z X J n Y X J 0 Z W 5 E Y X l U e X B l L D l 9 J n F 1 b 3 Q 7 L C Z x d W 9 0 O 1 N l Y 3 R p b 2 4 x L 3 R i b E 1 G R W 5 y b 2 x s b W V u d C A o M i k v Q X V 0 b 1 J l b W 9 2 Z W R D b 2 x 1 b W 5 z M S 5 7 U 3 V i b W l 0 d G V k U 3 R 1 Z G V u d E N v d W 5 0 L D E w f S Z x d W 9 0 O y w m c X V v d D t T Z W N 0 a W 9 u M S 9 0 Y m x N R k V u c m 9 s b G 1 l b n Q g K D I p L 0 F 1 d G 9 S Z W 1 v d m V k Q 2 9 s d W 1 u c z E u e 1 N 0 d W R l b n R D b 3 V u d C w x M X 0 m c X V v d D s s J n F 1 b 3 Q 7 U 2 V j d G l v b j E v d G J s T U Z F b n J v b G x t Z W 5 0 I C g y K S 9 B d X R v U m V t b 3 Z l Z E N v b H V t b n M x L n t G c m 9 6 Z W 5 G Y W x s U 3 R 1 Z G V u d E N v d W 5 0 L D E y f S Z x d W 9 0 O y w m c X V v d D t T Z W N 0 a W 9 u M S 9 0 Y m x N R k V u c m 9 s b G 1 l b n Q g K D I p L 0 F 1 d G 9 S Z W 1 v d m V k Q 2 9 s d W 1 u c z E u e 0 x l Z 2 l z b G F 0 a X Z l R m F s b F N 0 d W R l b n R D b 3 V u d C w x M 3 0 m c X V v d D s s J n F 1 b 3 Q 7 U 2 V j d G l v b j E v d G J s T U Z F b n J v b G x t Z W 5 0 I C g y K S 9 B d X R v U m V t b 3 Z l Z E N v b H V t b n M x L n t X a G 9 N Y W R l T G F z d E N o Y W 5 n Z S w x N H 0 m c X V v d D s s J n F 1 b 3 Q 7 U 2 V j d G l v b j E v d G J s T U Z F b n J v b G x t Z W 5 0 I C g y K S 9 B d X R v U m V t b 3 Z l Z E N v b H V t b n M x L n t E Y X R l T 2 Z M Y X N 0 Q 2 h h b m d l L D E 1 f S Z x d W 9 0 O 1 0 s J n F 1 b 3 Q 7 Q 2 9 s d W 1 u Q 2 9 1 b n Q m c X V v d D s 6 M T Y s J n F 1 b 3 Q 7 S 2 V 5 Q 2 9 s d W 1 u T m F t Z X M m c X V v d D s 6 W 1 0 s J n F 1 b 3 Q 7 Q 2 9 s d W 1 u S W R l b n R p d G l l c y Z x d W 9 0 O z p b J n F 1 b 3 Q 7 U 2 V j d G l v b j E v d G J s T U Z F b n J v b G x t Z W 5 0 I C g y K S 9 B d X R v U m V t b 3 Z l Z E N v b H V t b n M x L n t F b n J v b G x t Z W 5 0 S U Q s M H 0 m c X V v d D s s J n F 1 b 3 Q 7 U 2 V j d G l v b j E v d G J s T U Z F b n J v b G x t Z W 5 0 I C g y K S 9 B d X R v U m V t b 3 Z l Z E N v b H V t b n M x L n t M R S w x f S Z x d W 9 0 O y w m c X V v d D t T Z W N 0 a W 9 u M S 9 0 Y m x N R k V u c m 9 s b G 1 l b n Q g K D I p L 0 F 1 d G 9 S Z W 1 v d m V k Q 2 9 s d W 1 u c z E u e 1 N D L D J 9 J n F 1 b 3 Q 7 L C Z x d W 9 0 O 1 N l Y 3 R p b 2 4 x L 3 R i b E 1 G R W 5 y b 2 x s b W V u d C A o M i k v Q X V 0 b 1 J l b W 9 2 Z W R D b 2 x 1 b W 5 z M S 5 7 U 3 R h d G V G W S w z f S Z x d W 9 0 O y w m c X V v d D t T Z W N 0 a W 9 u M S 9 0 Y m x N R k V u c m 9 s b G 1 l b n Q g K D I p L 0 F 1 d G 9 S Z W 1 v d m V k Q 2 9 s d W 1 u c z E u e 0 J 1 Z G d l d F V u a X Q s N H 0 m c X V v d D s s J n F 1 b 3 Q 7 U 2 V j d G l v b j E v d G J s T U Z F b n J v b G x t Z W 5 0 I C g y K S 9 B d X R v U m V t b 3 Z l Z E N v b H V t b n M x L n t S Z X B v c n R p b m d Q Z X J p b 2 Q s N X 0 m c X V v d D s s J n F 1 b 3 Q 7 U 2 V j d G l v b j E v d G J s T U Z F b n J v b G x t Z W 5 0 I C g y K S 9 B d X R v U m V t b 3 Z l Z E N v b H V t b n M x L n t H c m F k Z U N v Z G U s N n 0 m c X V v d D s s J n F 1 b 3 Q 7 U 2 V j d G l v b j E v d G J s T U Z F b n J v b G x t Z W 5 0 I C g y K S 9 B d X R v U m V t b 3 Z l Z E N v b H V t b n M x L n t H Z W 5 k Z X J D b 2 R l L D d 9 J n F 1 b 3 Q 7 L C Z x d W 9 0 O 1 N l Y 3 R p b 2 4 x L 3 R i b E 1 G R W 5 y b 2 x s b W V u d C A o M i k v Q X V 0 b 1 J l b W 9 2 Z W R D b 2 x 1 b W 5 z M S 5 7 U m F j Z U V 0 a G 5 p Y 2 l 0 e U N v Z G U s O H 0 m c X V v d D s s J n F 1 b 3 Q 7 U 2 V j d G l v b j E v d G J s T U Z F b n J v b G x t Z W 5 0 I C g y K S 9 B d X R v U m V t b 3 Z l Z E N v b H V t b n M x L n t L a W 5 k Z X J n Y X J 0 Z W 5 E Y X l U e X B l L D l 9 J n F 1 b 3 Q 7 L C Z x d W 9 0 O 1 N l Y 3 R p b 2 4 x L 3 R i b E 1 G R W 5 y b 2 x s b W V u d C A o M i k v Q X V 0 b 1 J l b W 9 2 Z W R D b 2 x 1 b W 5 z M S 5 7 U 3 V i b W l 0 d G V k U 3 R 1 Z G V u d E N v d W 5 0 L D E w f S Z x d W 9 0 O y w m c X V v d D t T Z W N 0 a W 9 u M S 9 0 Y m x N R k V u c m 9 s b G 1 l b n Q g K D I p L 0 F 1 d G 9 S Z W 1 v d m V k Q 2 9 s d W 1 u c z E u e 1 N 0 d W R l b n R D b 3 V u d C w x M X 0 m c X V v d D s s J n F 1 b 3 Q 7 U 2 V j d G l v b j E v d G J s T U Z F b n J v b G x t Z W 5 0 I C g y K S 9 B d X R v U m V t b 3 Z l Z E N v b H V t b n M x L n t G c m 9 6 Z W 5 G Y W x s U 3 R 1 Z G V u d E N v d W 5 0 L D E y f S Z x d W 9 0 O y w m c X V v d D t T Z W N 0 a W 9 u M S 9 0 Y m x N R k V u c m 9 s b G 1 l b n Q g K D I p L 0 F 1 d G 9 S Z W 1 v d m V k Q 2 9 s d W 1 u c z E u e 0 x l Z 2 l z b G F 0 a X Z l R m F s b F N 0 d W R l b n R D b 3 V u d C w x M 3 0 m c X V v d D s s J n F 1 b 3 Q 7 U 2 V j d G l v b j E v d G J s T U Z F b n J v b G x t Z W 5 0 I C g y K S 9 B d X R v U m V t b 3 Z l Z E N v b H V t b n M x L n t X a G 9 N Y W R l T G F z d E N o Y W 5 n Z S w x N H 0 m c X V v d D s s J n F 1 b 3 Q 7 U 2 V j d G l v b j E v d G J s T U Z F b n J v b G x t Z W 5 0 I C g y K S 9 B d X R v U m V t b 3 Z l Z E N v b H V t b n M x L n t E Y X R l T 2 Z M Y X N 0 Q 2 h h b m d l L D E 1 f S Z x d W 9 0 O 1 0 s J n F 1 b 3 Q 7 U m V s Y X R p b 2 5 z a G l w S W 5 m b y Z x d W 9 0 O z p b X X 0 i I C 8 + P C 9 T d G F i b G V F b n R y a W V z P j w v S X R l b T 4 8 S X R l b T 4 8 S X R l b U x v Y 2 F 0 a W 9 u P j x J d G V t V H l w Z T 5 G b 3 J t d W x h P C 9 J d G V t V H l w Z T 4 8 S X R l b V B h d G g + U 2 V j d G l v b j E v d G J s T U Z F b n J v b G x t Z W 5 0 J T I w K D I p L 1 N v d X J j Z T w v S X R l b V B h d G g + P C 9 J d G V t T G 9 j Y X R p b 2 4 + P F N 0 Y W J s Z U V u d H J p Z X M g L z 4 8 L 0 l 0 Z W 0 + P E l 0 Z W 0 + P E l 0 Z W 1 M b 2 N h d G l v b j 4 8 S X R l b V R 5 c G U + R m 9 y b X V s Y T w v S X R l b V R 5 c G U + P E l 0 Z W 1 Q Y X R o P l N l Y 3 R p b 2 4 x L 3 R i b E 1 G R W 5 y b 2 x s b W V u d C U y M C g y K S 9 k Y m 9 f d G J s T U Z F b n J v b G x t Z W 5 0 P C 9 J d G V t U G F 0 a D 4 8 L 0 l 0 Z W 1 M b 2 N h d G l v b j 4 8 U 3 R h Y m x l R W 5 0 c m l l c y A v P j w v S X R l b T 4 8 S X R l b T 4 8 S X R l b U x v Y 2 F 0 a W 9 u P j x J d G V t V H l w Z T 5 G b 3 J t d W x h P C 9 J d G V t V H l w Z T 4 8 S X R l b V B h d G g + U 2 V j d G l v b j E v d G J s T U Z F b n J v b G x t Z W 5 0 L 0 Z p b H R l c m V k J T I w U m 9 3 c z w v S X R l b V B h d G g + P C 9 J d G V t T G 9 j Y X R p b 2 4 + P F N 0 Y W J s Z U V u d H J p Z X M g L z 4 8 L 0 l 0 Z W 0 + P C 9 J d G V t c z 4 8 L 0 x v Y 2 F s U G F j a 2 F n Z U 1 l d G F k Y X R h R m l s Z T 4 W A A A A U E s F B g A A A A A A A A A A A A A A A A A A A A A A A C Y B A A A B A A A A 0 I y d 3 w E V 0 R G M e g D A T 8 K X 6 w E A A A D v y d f z r K M W Q o j P L a F Q 7 s W f A A A A A A I A A A A A A B B m A A A A A Q A A I A A A A L N o 4 6 s 5 j S J 7 O r f H u D H Y R n 4 6 3 E 8 B z 6 j u F d / Y Y a 3 + K 3 e E A A A A A A 6 A A A A A A g A A I A A A A M 8 9 o K 1 4 X w Y r Q A V 1 P v o 8 7 9 e G / y e M 5 y 3 q L y s C 5 F K H I 5 Z 1 U A A A A D 6 C U 3 R W f d H h C 4 F O J d P R D M F w R p 9 B u 5 I G S I G i l 8 O k x c P k g 1 h r w K 5 V X J 0 W y 8 J V k r I Y Q V E r / w 3 k k 8 z q P H N Z i m j 6 k R e Y m J q d s c B s N M p N s V n u W O b p Q A A A A E a X U 3 P r M V M f Z V I E D t 3 f / O C L b U W 8 1 n q 1 d F k h L d T A S S L V u 7 L a L b N L t c s e X V / d j Z e P 6 r q B 7 5 t b O C T X t L j V U 6 N S I t E = < / D a t a M a s h u p > 
</file>

<file path=customXml/item15.xml>��< ? x m l   v e r s i o n = " 1 . 0 "   e n c o d i n g = " U T F - 1 6 " ? > < G e m i n i   x m l n s = " h t t p : / / g e m i n i / p i v o t c u s t o m i z a t i o n / 7 6 d e 8 8 6 9 - 2 7 e 5 - 4 f e 7 - 8 7 5 6 - c d 1 b a d 8 8 e 3 0 0 " > < C u s t o m C o n t e n t > < ! [ C D A T A [ < ? x m l   v e r s i o n = " 1 . 0 "   e n c o d i n g = " u t f - 1 6 " ? > < S e t t i n g s > < C a l c u l a t e d F i e l d s > < i t e m > < M e a s u r e N a m e > S u m   o f   A m o u n t < / M e a s u r e N a m e > < D i s p l a y N a m e > S u m   o f   A m o u n t < / D i s p l a y N a m e > < V i s i b l e > T r u e < / V i s i b l e > < / i t e m > < / C a l c u l a t e d F i e l d s > < S A H o s t H a s h > 0 < / S A H o s t H a s h > < G e m i n i F i e l d L i s t V i s i b l e > T r u e < / G e m i n i F i e l d L i s t V i s i b l e > < / S e t t i n g s > ] ] > < / C u s t o m C o n t e n t > < / G e m i n i > 
</file>

<file path=customXml/item16.xml>��< ? x m l   v e r s i o n = " 1 . 0 "   e n c o d i n g = " U T F - 1 6 " ? > < G e m i n i   x m l n s = " h t t p : / / g e m i n i / p i v o t c u s t o m i z a t i o n / 3 e d e 5 2 4 d - 5 9 f c - 4 7 3 4 - 9 1 c f - 9 b 0 f 9 a 9 0 2 b 5 d " > < C u s t o m C o n t e n t > < ! [ C D A T A [ < ? x m l   v e r s i o n = " 1 . 0 "   e n c o d i n g = " u t f - 1 6 " ? > < S e t t i n g s > < C a l c u l a t e d F i e l d s > < i t e m > < k e y > [ M e a s u r e s ] . [ S u m   o f   C u r r e n t A N B ] < / k e y > < v a l u e > < D i s p l a y N a m e > S u m   o f   C u r r e n t A N B < / D i s p l a y N a m e > < I n t e r n a l O b j e c t N a m e > [ S u m   o f   C u r r e n t A N B ] < / I n t e r n a l O b j e c t N a m e > < C a l c T y p e > S u m < / C a l c T y p e > < F o r m u l a > S U M ( ' t b l M F A N B ' [ C u r r e n t A N B ] ) < / F o r m u l a > < I m p l e m e n t a t i o n > M d x S c r i p t M e a s u r e < / I m p l e m e n t a t i o n > < C o l u m n > C u r r e n t A N B < / C o l u m n > < T a b l e > t b l M F A N B < / T a b l e > < A s s o c i a t e d T a b l e > t b l M F A N B < / A s s o c i a t e d T a b l e > < V i s i b l e > T r u e < / V i s i b l e > < / v a l u e > < / i t e m > < / C a l c u l a t e d F i e l d s > < H S l i c e r s S h a p e > 0 ; 0 ; 0 ; 0 < / H S l i c e r s S h a p e > < V S l i c e r s S h a p e > 0 ; 0 ; 0 ; 0 < / V S l i c e r s S h a p e > < S l i c e r S h e e t N a m e > P Y _ C u r r e n t A N B < / S l i c e r S h e e t N a m e > < S A H o s t H a s h > 1 8 0 1 7 2 8 7 5 9 < / S A H o s t H a s h > < G e m i n i F i e l d L i s t V i s i b l e > T r u e < / G e m i n i F i e l d L i s t V i s i b l e > < / S e t t i n g s > ] ] > < / C u s t o m C o n t e n t > < / G e m i n i > 
</file>

<file path=customXml/item17.xml>��< ? x m l   v e r s i o n = " 1 . 0 "   e n c o d i n g = " U T F - 1 6 " ? > < G e m i n i   x m l n s = " h t t p : / / g e m i n i / p i v o t c u s t o m i z a t i o n / T a b l e X M L _ t b l M F A N B   1 _ b 2 b 6 e 2 f 3 - a f e 2 - 4 7 3 9 - 9 b 8 0 - d d 9 b 3 8 0 3 d 3 4 6 " > < C u s t o m C o n t e n t > < ! [ C D A T A [ < T a b l e W i d g e t G r i d S e r i a l i z a t i o n   x m l n s : x s d = " h t t p : / / w w w . w 3 . o r g / 2 0 0 1 / X M L S c h e m a "   x m l n s : x s i = " h t t p : / / w w w . w 3 . o r g / 2 0 0 1 / X M L S c h e m a - i n s t a n c e " > < C o l u m n S u g g e s t e d T y p e   / > < C o l u m n F o r m a t   / > < C o l u m n A c c u r a c y   / > < C o l u m n C u r r e n c y S y m b o l   / > < C o l u m n P o s i t i v e P a t t e r n   / > < C o l u m n N e g a t i v e P a t t e r n   / > < C o l u m n W i d t h s > < i t e m > < k e y > < s t r i n g > L E < / s t r i n g > < / k e y > < v a l u e > < i n t > 6 0 < / i n t > < / v a l u e > < / i t e m > < i t e m > < k e y > < s t r i n g > S t a t e F Y < / s t r i n g > < / k e y > < v a l u e > < i n t > 1 0 0 < / i n t > < / v a l u e > < / i t e m > < i t e m > < k e y > < s t r i n g > B u d g e t U n i t < / s t r i n g > < / k e y > < v a l u e > < i n t > 1 2 9 < / i n t > < / v a l u e > < / i t e m > < i t e m > < k e y > < s t r i n g > C u r r e n t A N B < / s t r i n g > < / k e y > < v a l u e > < i n t > 1 3 5 < / i n t > < / v a l u e > < / i t e m > < i t e m > < k e y > < s t r i n g > C u r r e n t B u d g e t L i m i t a t i o n A N B < / s t r i n g > < / k e y > < v a l u e > < i n t > 2 6 6 < / i n t > < / v a l u e > < / i t e m > < / C o l u m n W i d t h s > < C o l u m n D i s p l a y I n d e x > < i t e m > < k e y > < s t r i n g > L E < / s t r i n g > < / k e y > < v a l u e > < i n t > 0 < / i n t > < / v a l u e > < / i t e m > < i t e m > < k e y > < s t r i n g > S t a t e F Y < / s t r i n g > < / k e y > < v a l u e > < i n t > 1 < / i n t > < / v a l u e > < / i t e m > < i t e m > < k e y > < s t r i n g > B u d g e t U n i t < / s t r i n g > < / k e y > < v a l u e > < i n t > 2 < / i n t > < / v a l u e > < / i t e m > < i t e m > < k e y > < s t r i n g > C u r r e n t A N B < / s t r i n g > < / k e y > < v a l u e > < i n t > 3 < / i n t > < / v a l u e > < / i t e m > < i t e m > < k e y > < s t r i n g > C u r r e n t B u d g e t L i m i t a t i o n A N B < / s t r i n g > < / k e y > < v a l u e > < i n t > 4 < / 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1 e 9 5 8 d e e - b f 6 f - 4 f 4 4 - a 8 f b - 7 e 4 6 7 d 7 f 8 2 6 c " > < C u s t o m C o n t e n t > < ! [ C D A T A [ < ? x m l   v e r s i o n = " 1 . 0 "   e n c o d i n g = " u t f - 1 6 " ? > < S e t t i n g s > < H S l i c e r s S h a p e > 0 ; 0 ; 0 ; 0 < / H S l i c e r s S h a p e > < V S l i c e r s S h a p e > 0 ; 0 ; 0 ; 0 < / V S l i c e r s S h a p e > < S l i c e r S h e e t N a m e > L E N a m e < / S l i c e r S h e e t N a m e > < S A H o s t H a s h > 7 3 0 7 2 1 8 4 6 < / S A H o s t H a s h > < G e m i n i F i e l d L i s t V i s i b l e > T r u e < / G e m i n i F i e l d L i s t V i s i b l e > < / S e t t i n g s > ] ] > < / C u s t o m C o n t e n t > < / G e m i n i > 
</file>

<file path=customXml/item19.xml>��< ? x m l   v e r s i o n = " 1 . 0 "   e n c o d i n g = " U T F - 1 6 " ? > < G e m i n i   x m l n s = " h t t p : / / g e m i n i / p i v o t c u s t o m i z a t i o n / S h o w H i d d e n " > < C u s t o m C o n t e n t > < ! [ C D A T A [ T r u e ] ] > < / C u s t o m C o n t e n t > < / G e m i n i > 
</file>

<file path=customXml/item2.xml>��< ? x m l   v e r s i o n = " 1 . 0 "   e n c o d i n g = " U T F - 1 6 " ? > < G e m i n i   x m l n s = " h t t p : / / g e m i n i / p i v o t c u s t o m i z a t i o n / T a b l e X M L _ t b l M F B u d g e t   1 _ 6 6 7 4 a 5 6 c - 5 5 1 f - 4 b 5 2 - a 4 f 7 - d 9 b 1 a 4 d 8 b 6 d 8 " > < C u s t o m C o n t e n t > < ! [ C D A T A [ < T a b l e W i d g e t G r i d S e r i a l i z a t i o n   x m l n s : x s i = " h t t p : / / w w w . w 3 . o r g / 2 0 0 1 / X M L S c h e m a - i n s t a n c e "   x m l n s : x s d = " h t t p : / / w w w . w 3 . o r g / 2 0 0 1 / X M L S c h e m a " > < C o l u m n S u g g e s t e d T y p e   / > < C o l u m n F o r m a t   / > < C o l u m n A c c u r a c y   / > < C o l u m n C u r r e n c y S y m b o l   / > < C o l u m n P o s i t i v e P a t t e r n   / > < C o l u m n N e g a t i v e P a t t e r n   / > < C o l u m n W i d t h s > < i t e m > < k e y > < s t r i n g > L E < / s t r i n g > < / k e y > < v a l u e > < i n t > 6 0 < / i n t > < / v a l u e > < / i t e m > < i t e m > < k e y > < s t r i n g > S t a t e F y < / s t r i n g > < / k e y > < v a l u e > < i n t > 1 0 0 < / i n t > < / v a l u e > < / i t e m > < i t e m > < k e y > < s t r i n g > F u n d C o d e < / s t r i n g > < / k e y > < v a l u e > < i n t > 1 2 1 < / i n t > < / v a l u e > < / i t e m > < i t e m > < k e y > < s t r i n g > B u d g e t R e v e n u e C o d e < / s t r i n g > < / k e y > < v a l u e > < i n t > 2 0 2 < / i n t > < / v a l u e > < / i t e m > < i t e m > < k e y > < s t r i n g > A m o u n t < / s t r i n g > < / k e y > < v a l u e > < i n t > 1 0 5 < / i n t > < / v a l u e > < / i t e m > < / C o l u m n W i d t h s > < C o l u m n D i s p l a y I n d e x > < i t e m > < k e y > < s t r i n g > L E < / s t r i n g > < / k e y > < v a l u e > < i n t > 0 < / i n t > < / v a l u e > < / i t e m > < i t e m > < k e y > < s t r i n g > S t a t e F y < / s t r i n g > < / k e y > < v a l u e > < i n t > 1 < / i n t > < / v a l u e > < / i t e m > < i t e m > < k e y > < s t r i n g > F u n d C o d e < / s t r i n g > < / k e y > < v a l u e > < i n t > 2 < / i n t > < / v a l u e > < / i t e m > < i t e m > < k e y > < s t r i n g > B u d g e t R e v e n u e C o d e < / s t r i n g > < / k e y > < v a l u e > < i n t > 3 < / i n t > < / v a l u e > < / i t e m > < i t e m > < k e y > < s t r i n g > A m o u n t < / s t r i n g > < / k e y > < v a l u e > < i n t > 4 < / 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e 4 0 e 2 a 7 e - d e f 2 - 4 3 3 a - 9 c 7 1 - 0 0 5 2 1 c 4 1 5 d 4 3 " > < C u s t o m C o n t e n t > < ! [ C D A T A [ < ? x m l   v e r s i o n = " 1 . 0 "   e n c o d i n g = " u t f - 1 6 " ? > < S e t t i n g s > < H S l i c e r s S h a p e > 0 ; 0 ; 0 ; 0 < / H S l i c e r s S h a p e > < V S l i c e r s S h a p e > 0 ; 0 ; 0 ; 0 < / V S l i c e r s S h a p e > < S l i c e r S h e e t N a m e > S h e e t 1 0 < / S l i c e r S h e e t N a m e > < S A H o s t H a s h > 1 8 0 6 0 2 6 3 1 4 < / S A H o s t H a s h > < G e m i n i F i e l d L i s t V i s i b l e > F a l s e < / G e m i n i F i e l d L i s t V i s i b l e > < / S e t t i n g s > ] ] > < / C u s t o m C o n t e n t > < / G e m i n i > 
</file>

<file path=customXml/item21.xml>��< ? x m l   v e r s i o n = " 1 . 0 "   e n c o d i n g = " U T F - 1 6 " ? > < G e m i n i   x m l n s = " h t t p : / / g e m i n i / p i v o t c u s t o m i z a t i o n / L i n k e d T a b l e U p d a t e M o d e " > < C u s t o m C o n t e n t > < ! [ C D A T A [ T r u e ] ] > < / C u s t o m C o n t e n t > < / G e m i n i > 
</file>

<file path=customXml/item22.xml>��< ? x m l   v e r s i o n = " 1 . 0 "   e n c o d i n g = " U T F - 1 6 " ? > < G e m i n i   x m l n s = " h t t p : / / g e m i n i / p i v o t c u s t o m i z a t i o n / h t t p : / / g e m i n i / w o r k b o o k c u s t o m i z a t i o n / M e t a d a t a R e c o v e r y I n f o r m a t i o n " > < C u s t o m C o n t e n t > < ! [ C D A T A [ < ? x m l   v e r s i o n = " 1 . 0 "   e n c o d i n g = " u t f - 1 6 " ? > < C r e a t e   A l l o w O v e r w r i t e = " t r u e "   x m l n s = " h t t p : / / s c h e m a s . m i c r o s o f t . c o m / a n a l y s i s s e r v i c e s / 2 0 0 3 / e n g i n e " > < O b j e c t D e f i n i t i o n > < D a t a b a s e   x m l n s : x s d = " h t t p : / / w w w . w 3 . o r g / 2 0 0 1 / X M L S c h e m a "   x m l n s : x s i = " h t t p : / / w w w . w 3 . o r g / 2 0 0 1 / X M L S c h e m a - i n s t a n c e "   x m l n s : d d l 2 = " h t t p : / / s c h e m a s . m i c r o s o f t . c o m / a n a l y s i s s e r v i c e s / 2 0 0 3 / e n g i n e / 2 "   x m l n s : d d l 2 _ 2 = " h t t p : / / s c h e m a s . m i c r o s o f t . c o m / a n a l y s i s s e r v i c e s / 2 0 0 3 / e n g i n e / 2 / 2 "   x m l n s : d d l 1 0 0 _ 1 0 0 = " h t t p : / / s c h e m a s . m i c r o s o f t . c o m / a n a l y s i s s e r v i c e s / 2 0 0 8 / e n g i n e / 1 0 0 / 1 0 0 "   x m l n s : d d l 2 0 0 = " h t t p : / / s c h e m a s . m i c r o s o f t . c o m / a n a l y s i s s e r v i c e s / 2 0 1 0 / e n g i n e / 2 0 0 "   x m l n s : d d l 2 0 0 _ 2 0 0 = " h t t p : / / s c h e m a s . m i c r o s o f t . c o m / a n a l y s i s s e r v i c e s / 2 0 1 0 / e n g i n e / 2 0 0 / 2 0 0 " > < I D > 5 2 A 2 E B F 4 2 1 3 0 4 9 6 6 8 8 6 C < / I D > < N a m e > M i c r o s o f t _ S Q L S e r v e r _ A n a l y s i s S e r v i c e s < / N a m e > < L a n g u a g e > 1 0 3 3 < / L a n g u a g e > < D a t a S o u r c e I m p e r s o n a t i o n I n f o > < I m p e r s o n a t i o n M o d e > D e f a u l t < / I m p e r s o n a t i o n M o d e > < / D a t a S o u r c e I m p e r s o n a t i o n I n f o > < D i m e n s i o n s > < D i m e n s i o n > < I D > a 1 0 9 5 b c f - 8 9 2 d - 4 4 1 a - b 7 e 4 - 4 c 0 7 1 7 6 5 2 2 d e < / I D > < N a m e > t b l M F A N B < / N a m e > < A n n o t a t i o n s > < A n n o t a t i o n > < N a m e > T a b l e W i d g e t S e r i a l i z a t i o n < / N a m e > < V a l u e > & l t ; ? x m l   v e r s i o n = " 1 . 0 "   e n c o d i n g = " U T F - 1 6 " ? & g t ; & l t ; G e m i n i   x m l n s = " T a b l e W i d g e t S e r i a l i z a t i o n " & g t ; & l t ; A n n o t a t i o n C o n t e n t & g t ; & l t ; ! [ C D A T A [ & l t ; ? x m l   v e r s i o n = " 1 . 0 " ? & g t ;  
 & l t ; T a b l e W i d g e t G r i d S e r i a l i z a t i o n   x m l n s : x s i = " h t t p : / / w w w . w 3 . o r g / 2 0 0 1 / X M L S c h e m a - i n s t a n c e "   x m l n s : x s d = " h t t p : / / w w w . w 3 . o r g / 2 0 0 1 / X M L S c h e m a " & g t ;  
     & l t ; C o l u m n S u g g e s t e d T y p e   / & g t ;  
     & l t ; C o l u m n F o r m a t & g t ;  
         & l t ; i t e m & g t ;  
             & l t ; k e y & g t ;  
                 & l t ; s t r i n g & g t ; L E & l t ; / s t r i n g & g t ;  
             & l t ; / k e y & g t ;  
             & l t ; v a l u e & g t ;  
                 & l t ; s t r i n g & g t ; T e x t & l t ; / s t r i n g & g t ;  
             & l t ; / v a l u e & g t ;  
         & l t ; / i t e m & g t ;  
         & l t ; i t e m & g t ;  
             & l t ; k e y & g t ;  
                 & l t ; s t r i n g & g t ; S t a t e F Y & l t ; / s t r i n g & g t ;  
             & l t ; / k e y & g t ;  
             & l t ; v a l u e & g t ;  
                 & l t ; s t r i n g & g t ; G e n e r a l & l t ; / s t r i n g & g t ;  
             & l t ; / v a l u e & g t ;  
         & l t ; / i t e m & g t ;  
         & l t ; i t e m & g t ;  
             & l t ; k e y & g t ;  
                 & l t ; s t r i n g & g t ; B u d g e t U n i t & l t ; / s t r i n g & g t ;  
             & l t ; / k e y & g t ;  
             & l t ; v a l u e & g t ;  
                 & l t ; s t r i n g & g t ; T e x t & l t ; / s t r i n g & g t ;  
             & l t ; / v a l u e & g t ;  
         & l t ; / i t e m & g t ;  
         & l t ; i t e m & g t ;  
             & l t ; k e y & g t ;  
                 & l t ; s t r i n g & g t ; S u b m i t t e d A N B & l t ; / s t r i n g & g t ;  
             & l t ; / k e y & g t ;  
             & l t ; v a l u e & g t ;  
                 & l t ; s t r i n g & g t ; G e n e r a l & l t ; / s t r i n g & g t ;  
             & l t ; / v a l u e & g t ;  
         & l t ; / i t e m & g t ;  
         & l t ; i t e m & g t ;  
             & l t ; k e y & g t ;  
                 & l t ; s t r i n g & g t ; B u d g e t e d A N B & l t ; / s t r i n g & g t ;  
             & l t ; / k e y & g t ;  
             & l t ; v a l u e & g t ;  
                 & l t ; s t r i n g & g t ; G e n e r a l & l t ; / s t r i n g & g t ;  
             & l t ; / v a l u e & g t ;  
         & l t ; / i t e m & g t ;  
         & l t ; i t e m & g t ;  
             & l t ; k e y & g t ;  
                 & l t ; s t r i n g & g t ; C u r r e n t A N B & l t ; / s t r i n g & g t ;  
             & l t ; / k e y & g t ;  
             & l t ; v a l u e & g t ;  
                 & l t ; s t r i n g & g t ; G e n e r a l & l t ; / s t r i n g & g t ;  
             & l t ; / v a l u e & g t ;  
         & l t ; / i t e m & g t ;  
         & l t ; i t e m & g t ;  
             & l t ; k e y & g t ;  
                 & l t ; s t r i n g & g t ; T h r e e Y e a r A v g A N B & l t ; / s t r i n g & g t ;  
             & l t ; / k e y & g t ;  
             & l t ; v a l u e & g t ;  
                 & l t ; s t r i n g & g t ; G e n e r a l & l t ; / s t r i n g & g t ;  
             & l t ; / v a l u e & g t ;  
         & l t ; / i t e m & g t ;  
         & l t ; i t e m & g t ;  
             & l t ; k e y & g t ;  
                 & l t ; s t r i n g & g t ; S u b m i t t e d T h r e e Y e a r A v g A N B & l t ; / s t r i n g & g t ;  
             & l t ; / k e y & g t ;  
             & l t ; v a l u e & g t ;  
                 & l t ; s t r i n g & g t ; G e n e r a l & l t ; / s t r i n g & g t ;  
             & l t ; / v a l u e & g t ;  
         & l t ; / i t e m & g t ;  
         & l t ; i t e m & g t ;  
             & l t ; k e y & g t ;  
                 & l t ; s t r i n g & g t ; B u d g e t e d T h r e e Y e a r A v g A N B & l t ; / s t r i n g & g t ;  
             & l t ; / k e y & g t ;  
             & l t ; v a l u e & g t ;  
                 & l t ; s t r i n g & g t ; G e n e r a l & l t ; / s t r i n g & g t ;  
             & l t ; / v a l u e & g t ;  
         & l t ; / i t e m & g t ;  
         & l t ; i t e m & g t ;  
             & l t ; k e y & g t ;  
                 & l t ; s t r i n g & g t ; S u b m i t t e d B u d g e t L i m i t a t i o n A N B & l t ; / s t r i n g & g t ;  
             & l t ; / k e y & g t ;  
             & l t ; v a l u e & g t ;  
                 & l t ; s t r i n g & g t ; G e n e r a l & l t ; / s t r i n g & g t ;  
             & l t ; / v a l u e & g t ;  
         & l t ; / i t e m & g t ;  
         & l t ; i t e m & g t ;  
             & l t ; k e y & g t ;  
                 & l t ; s t r i n g & g t ; B u d g e t e d B u d g e t L i m i t a t i o n A N B & l t ; / s t r i n g & g t ;  
             & l t ; / k e y & g t ;  
             & l t ; v a l u e & g t ;  
                 & l t ; s t r i n g & g t ; G e n e r a l & l t ; / s t r i n g & g t ;  
             & l t ; / v a l u e & g t ;  
         & l t ; / i t e m & g t ;  
         & l t ; i t e m & g t ;  
             & l t ; k e y & g t ;  
                 & l t ; s t r i n g & g t ; C u r r e n t B u d g e t L i m i t a t i o n A N B & l t ; / s t r i n g & g t ;  
             & l t ; / k e y & g t ;  
             & l t ; v a l u e & g t ;  
                 & l t ; s t r i n g & g t ; G e n e r a l & l t ; / s t r i n g & g t ;  
             & l t ; / v a l u e & g t ;  
         & l t ; / i t e m & g t ;  
         & l t ; i t e m & g t ;  
             & l t ; k e y & g t ;  
                 & l t ; s t r i n g & g t ; M a n u a l l y A d j u s t e d 3 Y e a r A v g & l t ; / s t r i n g & g t ;  
             & l t ; / k e y & g t ;  
             & l t ; v a l u e & g t ;  
                 & l t ; s t r i n g & g t ; B o o l e a n & l t ; / s t r i n g & g t ;  
             & l t ; / v a l u e & g t ;  
         & l t ; / i t e m & g t ;  
         & l t ; i t e m & g t ;  
             & l t ; k e y & g t ;  
                 & l t ; s t r i n g & g t ; W h o M a d e L a s t C h a n g e & l t ; / s t r i n g & g t ;  
             & l t ; / k e y & g t ;  
             & l t ; v a l u e & g t ;  
                 & l t ; s t r i n g & g t ; T e x t & l t ; / s t r i n g & g t ;  
             & l t ; / v a l u e & g t ;  
         & l t ; / i t e m & g t ;  
         & l t ; i t e m & g t ;  
             & l t ; k e y & g t ;  
                 & l t ; s t r i n g & g t ; D a t e O f L a s t C h a n g e & l t ; / s t r i n g & g t ;  
             & l t ; / k e y & g t ;  
             & l t ; v a l u e & g t ;  
                 & l t ; s t r i n g & g t ; D a t e S h o r t D a t e P a t t e r n & l t ; / s t r i n g & g t ;  
             & l t ; / v a l u e & g t ;  
         & l t ; / i t e m & g t ;  
     & l t ; / C o l u m n F o r m a t & g t ;  
     & l t ; C o l u m n A c c u r a c y & g t ; 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 & l t ; s t r i n g & g t ; B u d g e t U n i t & l t ; / s t r i n g & g t ;  
             & l t ; / k e y & g t ;  
             & l t ; v a l u e & g t ;  
                 & l t ; i n t & g t ; 0 & l t ; / i n t & g t ;  
             & l t ; / v a l u e & g t ;  
         & l t ; / i t e m & g t ;  
         & l t ; i t e m & g t ;  
             & l t ; k e y & g t ;  
                 & l t ; s t r i n g & g t ; S u b m i t t e d A N B & l t ; / s t r i n g & g t ;  
             & l t ; / k e y & g t ;  
             & l t ; v a l u e & g t ;  
                 & l t ; i n t & g t ; 0 & l t ; / i n t & g t ;  
             & l t ; / v a l u e & g t ;  
         & l t ; / i t e m & g t ;  
         & l t ; i t e m & g t ;  
             & l t ; k e y & g t ;  
                 & l t ; s t r i n g & g t ; B u d g e t e d A N B & l t ; / s t r i n g & g t ;  
             & l t ; / k e y & g t ;  
             & l t ; v a l u e & g t ;  
                 & l t ; i n t & g t ; 0 & l t ; / i n t & g t ;  
             & l t ; / v a l u e & g t ;  
         & l t ; / i t e m & g t ;  
         & l t ; i t e m & g t ;  
             & l t ; k e y & g t ;  
                 & l t ; s t r i n g & g t ; C u r r e n t A N B & l t ; / s t r i n g & g t ;  
             & l t ; / k e y & g t ;  
             & l t ; v a l u e & g t ;  
                 & l t ; i n t & g t ; 0 & l t ; / i n t & g t ;  
             & l t ; / v a l u e & g t ;  
         & l t ; / i t e m & g t ;  
         & l t ; i t e m & g t ;  
             & l t ; k e y & g t ;  
                 & l t ; s t r i n g & g t ; T h r e e Y e a r A v g A N B & l t ; / s t r i n g & g t ;  
             & l t ; / k e y & g t ;  
             & l t ; v a l u e & g t ;  
                 & l t ; i n t & g t ; 0 & l t ; / i n t & g t ;  
             & l t ; / v a l u e & g t ;  
         & l t ; / i t e m & g t ;  
         & l t ; i t e m & g t ;  
             & l t ; k e y & g t ;  
                 & l t ; s t r i n g & g t ; S u b m i t t e d T h r e e Y e a r A v g A N B & l t ; / s t r i n g & g t ;  
             & l t ; / k e y & g t ;  
             & l t ; v a l u e & g t ;  
                 & l t ; i n t & g t ; 0 & l t ; / i n t & g t ;  
             & l t ; / v a l u e & g t ;  
         & l t ; / i t e m & g t ;  
         & l t ; i t e m & g t ;  
             & l t ; k e y & g t ;  
                 & l t ; s t r i n g & g t ; B u d g e t e d T h r e e Y e a r A v g A N B & l t ; / s t r i n g & g t ;  
             & l t ; / k e y & g t ;  
             & l t ; v a l u e & g t ;  
                 & l t ; i n t & g t ; 0 & l t ; / i n t & g t ;  
             & l t ; / v a l u e & g t ;  
         & l t ; / i t e m & g t ;  
         & l t ; i t e m & g t ;  
             & l t ; k e y & g t ;  
                 & l t ; s t r i n g & g t ; S u b m i t t e d B u d g e t L i m i t a t i o n A N B & l t ; / s t r i n g & g t ;  
             & l t ; / k e y & g t ;  
             & l t ; v a l u e & g t ;  
                 & l t ; i n t & g t ; 0 & l t ; / i n t & g t ;  
             & l t ; / v a l u e & g t ;  
         & l t ; / i t e m & g t ;  
         & l t ; i t e m & g t ;  
             & l t ; k e y & g t ;  
                 & l t ; s t r i n g & g t ; B u d g e t e d B u d g e t L i m i t a t i o n A N B & l t ; / s t r i n g & g t ;  
             & l t ; / k e y & g t ;  
             & l t ; v a l u e & g t ;  
                 & l t ; i n t & g t ; 0 & l t ; / i n t & g t ;  
             & l t ; / v a l u e & g t ;  
         & l t ; / i t e m & g t ;  
         & l t ; i t e m & g t ;  
             & l t ; k e y & g t ;  
                 & l t ; s t r i n g & g t ; C u r r e n t B u d g e t L i m i t a t i o n A N B & l t ; / s t r i n g & g t ;  
             & l t ; / k e y & g t ;  
             & l t ; v a l u e & g t ;  
                 & l t ; i n t & g t ; 0 & l t ; / i n t & g t ;  
             & l t ; / v a l u e & g t ;  
         & l t ; / i t e m & g t ;  
         & l t ; i t e m & g t ;  
             & l t ; k e y & g t ;  
                 & l t ; s t r i n g & g t ; M a n u a l l y A d j u s t e d 3 Y e a r A v g & l t ; / s t r i n g & g t ; 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 & l t ; / C o l u m n A c c u r a c y & g t ;  
     & l t ; C o l u m n C u r r e n c y S y m b o l & g t ;  
         & l t ; i t e m & g t ;  
             & l t ; k e y & g t ;  
                 & l t ; s t r i n g & g t ; L E & l t ; / s t r i n g & g t ;  
             & l t ; / k e y & g t ;  
             & l t ; v a l u e & g t ;  
                 & l t ; s t r i n g & g t ; $ & l t ; / s t r i n g & g t ;  
             & l t ; / v a l u e & g t ;  
         & l t ; / i t e m & g t ;  
         & l t ; i t e m & g t ;  
             & l t ; k e y & g t ;  
                 & l t ; s t r i n g & g t ; S t a t e F Y & l t ; / s t r i n g & g t ;  
             & l t ; / k e y & g t ;  
             & l t ; v a l u e & g t ;  
                 & l t ; s t r i n g & g t ; $ & l t ; / s t r i n g & g t ;  
             & l t ; / v a l u e & g t ;  
         & l t ; / i t e m & g t ;  
         & l t ; i t e m & g t ;  
             & l t ; k e y & g t ;  
                 & l t ; s t r i n g & g t ; B u d g e t U n i t & l t ; / s t r i n g & g t ;  
             & l t ; / k e y & g t ;  
             & l t ; v a l u e & g t ;  
                 & l t ; s t r i n g & g t ; $ & l t ; / s t r i n g & g t ;  
             & l t ; / v a l u e & g t ;  
         & l t ; / i t e m & g t ;  
         & l t ; i t e m & g t ;  
             & l t ; k e y & g t ;  
                 & l t ; s t r i n g & g t ; S u b m i t t e d A N B & l t ; / s t r i n g & g t ;  
             & l t ; / k e y & g t ;  
             & l t ; v a l u e & g t ;  
                 & l t ; s t r i n g & g t ; $ & l t ; / s t r i n g & g t ;  
             & l t ; / v a l u e & g t ;  
         & l t ; / i t e m & g t ;  
         & l t ; i t e m & g t ;  
             & l t ; k e y & g t ;  
                 & l t ; s t r i n g & g t ; B u d g e t e d A N B & l t ; / s t r i n g & g t ;  
             & l t ; / k e y & g t ;  
             & l t ; v a l u e & g t ;  
                 & l t ; s t r i n g & g t ; $ & l t ; / s t r i n g & g t ;  
             & l t ; / v a l u e & g t ;  
         & l t ; / i t e m & g t ;  
         & l t ; i t e m & g t ;  
             & l t ; k e y & g t ;  
                 & l t ; s t r i n g & g t ; C u r r e n t A N B & l t ; / s t r i n g & g t ;  
             & l t ; / k e y & g t ;  
             & l t ; v a l u e & g t ;  
                 & l t ; s t r i n g & g t ; $ & l t ; / s t r i n g & g t ;  
             & l t ; / v a l u e & g t ;  
         & l t ; / i t e m & g t ;  
         & l t ; i t e m & g t ;  
             & l t ; k e y & g t ;  
                 & l t ; s t r i n g & g t ; T h r e e Y e a r A v g A N B & l t ; / s t r i n g & g t ;  
             & l t ; / k e y & g t ;  
             & l t ; v a l u e & g t ;  
                 & l t ; s t r i n g & g t ; $ & l t ; / s t r i n g & g t ;  
             & l t ; / v a l u e & g t ;  
         & l t ; / i t e m & g t ;  
         & l t ; i t e m & g t ;  
             & l t ; k e y & g t ;  
                 & l t ; s t r i n g & g t ; S u b m i t t e d T h r e e Y e a r A v g A N B & l t ; / s t r i n g & g t ;  
             & l t ; / k e y & g t ;  
             & l t ; v a l u e & g t ;  
                 & l t ; s t r i n g & g t ; $ & l t ; / s t r i n g & g t ;  
             & l t ; / v a l u e & g t ;  
         & l t ; / i t e m & g t ;  
         & l t ; i t e m & g t ;  
             & l t ; k e y & g t ;  
                 & l t ; s t r i n g & g t ; B u d g e t e d T h r e e Y e a r A v g A N B & l t ; / s t r i n g & g t ;  
             & l t ; / k e y & g t ;  
             & l t ; v a l u e & g t ;  
                 & l t ; s t r i n g & g t ; $ & l t ; / s t r i n g & g t ;  
             & l t ; / v a l u e & g t ;  
         & l t ; / i t e m & g t ;  
         & l t ; i t e m & g t ;  
             & l t ; k e y & g t ;  
                 & l t ; s t r i n g & g t ; S u b m i t t e d B u d g e t L i m i t a t i o n A N B & l t ; / s t r i n g & g t ;  
             & l t ; / k e y & g t ;  
             & l t ; v a l u e & g t ;  
                 & l t ; s t r i n g & g t ; $ & l t ; / s t r i n g & g t ;  
             & l t ; / v a l u e & g t ;  
         & l t ; / i t e m & g t ;  
         & l t ; i t e m & g t ;  
             & l t ; k e y & g t ;  
                 & l t ; s t r i n g & g t ; B u d g e t e d B u d g e t L i m i t a t i o n A N B & l t ; / s t r i n g & g t ;  
             & l t ; / k e y & g t ;  
             & l t ; v a l u e & g t ;  
                 & l t ; s t r i n g & g t ; $ & l t ; / s t r i n g & g t ;  
             & l t ; / v a l u e & g t ;  
         & l t ; / i t e m & g t ;  
         & l t ; i t e m & g t ;  
             & l t ; k e y & g t ;  
                 & l t ; s t r i n g & g t ; C u r r e n t B u d g e t L i m i t a t i o n A N B & l t ; / s t r i n g & g t ;  
             & l t ; / k e y & g t ;  
             & l t ; v a l u e & g t ;  
                 & l t ; s t r i n g & g t ; $ & l t ; / s t r i n g & g t ;  
             & l t ; / v a l u e & g t ;  
         & l t ; / i t e m & g t ;  
         & l t ; i t e m & g t ;  
             & l t ; k e y & g t ;  
                 & l t ; s t r i n g & g t ; M a n u a l l y A d j u s t e d 3 Y e a r A v g & l t ; / s t r i n g & g t ;  
             & l t ; / k e y & g t ;  
             & l t ; v a l u e & g t ;  
                 & l t ; s t r i n g & g t ; $ & l t ; / s t r i n g & g t ;  
             & l t ; / v a l u e & g t ;  
         & l t ; / i t e m & g t ;  
         & l t ; i t e m & g t ;  
             & l t ; k e y & g t ;  
                 & l t ; s t r i n g & g t ; W h o M a d e L a s t C h a n g e & l t ; / s t r i n g & g t ;  
             & l t ; / k e y & g t ;  
             & l t ; v a l u e & g t ;  
                 & l t ; s t r i n g & g t ; $ & l t ; / s t r i n g & g t ;  
             & l t ; / v a l u e & g t ;  
         & l t ; / i t e m & g t ;  
         & l t ; i t e m & g t ;  
             & l t ; k e y & g t ;  
                 & l t ; s t r i n g & g t ; D a t e O f L a s t C h a n g e & l t ; / s t r i n g & g t ;  
             & l t ; / k e y & g t ;  
             & l t ; v a l u e & g t ;  
                 & l t ; s t r i n g & g t ; $ & l t ; / s t r i n g & g t ;  
             & l t ; / v a l u e & g t ;  
         & l t ; / i t e m & g t ;  
     & l t ; / C o l u m n C u r r e n c y S y m b o l & g t ;  
     & l t ; C o l u m n P o s i t i v e P a t t e r n & g t ; 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 & l t ; s t r i n g & g t ; B u d g e t U n i t & l t ; / s t r i n g & g t ;  
             & l t ; / k e y & g t ;  
             & l t ; v a l u e & g t ;  
                 & l t ; i n t & g t ; 0 & l t ; / i n t & g t ;  
             & l t ; / v a l u e & g t ;  
         & l t ; / i t e m & g t ;  
         & l t ; i t e m & g t ;  
             & l t ; k e y & g t ;  
                 & l t ; s t r i n g & g t ; S u b m i t t e d A N B & l t ; / s t r i n g & g t ;  
             & l t ; / k e y & g t ;  
             & l t ; v a l u e & g t ;  
                 & l t ; i n t & g t ; 0 & l t ; / i n t & g t ;  
             & l t ; / v a l u e & g t ;  
         & l t ; / i t e m & g t ;  
         & l t ; i t e m & g t ;  
             & l t ; k e y & g t ;  
                 & l t ; s t r i n g & g t ; B u d g e t e d A N B & l t ; / s t r i n g & g t ;  
             & l t ; / k e y & g t ;  
             & l t ; v a l u e & g t ;  
                 & l t ; i n t & g t ; 0 & l t ; / i n t & g t ;  
             & l t ; / v a l u e & g t ;  
         & l t ; / i t e m & g t ;  
         & l t ; i t e m & g t ;  
             & l t ; k e y & g t ;  
                 & l t ; s t r i n g & g t ; C u r r e n t A N B & l t ; / s t r i n g & g t ;  
             & l t ; / k e y & g t ;  
             & l t ; v a l u e & g t ;  
                 & l t ; i n t & g t ; 0 & l t ; / i n t & g t ;  
             & l t ; / v a l u e & g t ;  
         & l t ; / i t e m & g t ;  
         & l t ; i t e m & g t ;  
             & l t ; k e y & g t ;  
                 & l t ; s t r i n g & g t ; T h r e e Y e a r A v g A N B & l t ; / s t r i n g & g t ;  
             & l t ; / k e y & g t ;  
             & l t ; v a l u e & g t ;  
                 & l t ; i n t & g t ; 0 & l t ; / i n t & g t ;  
             & l t ; / v a l u e & g t ;  
         & l t ; / i t e m & g t ;  
         & l t ; i t e m & g t ;  
             & l t ; k e y & g t ;  
                 & l t ; s t r i n g & g t ; S u b m i t t e d T h r e e Y e a r A v g A N B & l t ; / s t r i n g & g t ;  
             & l t ; / k e y & g t ;  
             & l t ; v a l u e & g t ;  
                 & l t ; i n t & g t ; 0 & l t ; / i n t & g t ;  
             & l t ; / v a l u e & g t ;  
         & l t ; / i t e m & g t ;  
         & l t ; i t e m & g t ;  
             & l t ; k e y & g t ;  
                 & l t ; s t r i n g & g t ; B u d g e t e d T h r e e Y e a r A v g A N B & l t ; / s t r i n g & g t ;  
             & l t ; / k e y & g t ;  
             & l t ; v a l u e & g t ;  
                 & l t ; i n t & g t ; 0 & l t ; / i n t & g t ;  
             & l t ; / v a l u e & g t ;  
         & l t ; / i t e m & g t ;  
         & l t ; i t e m & g t ;  
             & l t ; k e y & g t ;  
                 & l t ; s t r i n g & g t ; S u b m i t t e d B u d g e t L i m i t a t i o n A N B & l t ; / s t r i n g & g t ;  
             & l t ; / k e y & g t ;  
             & l t ; v a l u e & g t ;  
                 & l t ; i n t & g t ; 0 & l t ; / i n t & g t ;  
             & l t ; / v a l u e & g t ;  
         & l t ; / i t e m & g t ;  
         & l t ; i t e m & g t ;  
             & l t ; k e y & g t ;  
                 & l t ; s t r i n g & g t ; B u d g e t e d B u d g e t L i m i t a t i o n A N B & l t ; / s t r i n g & g t ;  
             & l t ; / k e y & g t ;  
             & l t ; v a l u e & g t ;  
                 & l t ; i n t & g t ; 0 & l t ; / i n t & g t ;  
             & l t ; / v a l u e & g t ;  
         & l t ; / i t e m & g t ;  
         & l t ; i t e m & g t ;  
             & l t ; k e y & g t ;  
                 & l t ; s t r i n g & g t ; C u r r e n t B u d g e t L i m i t a t i o n A N B & l t ; / s t r i n g & g t ;  
             & l t ; / k e y & g t ;  
             & l t ; v a l u e & g t ;  
                 & l t ; i n t & g t ; 0 & l t ; / i n t & g t ;  
             & l t ; / v a l u e & g t ;  
         & l t ; / i t e m & g t ;  
         & l t ; i t e m & g t ;  
             & l t ; k e y & g t ;  
                 & l t ; s t r i n g & g t ; M a n u a l l y A d j u s t e d 3 Y e a r A v g & l t ; / s t r i n g & g t ; 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 & l t ; / C o l u m n P o s i t i v e P a t t e r n & g t ;  
     & l t ; C o l u m n N e g a t i v e P a t t e r n & g t ; 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 & l t ; s t r i n g & g t ; B u d g e t U n i t & l t ; / s t r i n g & g t ;  
             & l t ; / k e y & g t ;  
             & l t ; v a l u e & g t ;  
                 & l t ; i n t & g t ; 0 & l t ; / i n t & g t ;  
             & l t ; / v a l u e & g t ;  
         & l t ; / i t e m & g t ;  
         & l t ; i t e m & g t ;  
             & l t ; k e y & g t ;  
                 & l t ; s t r i n g & g t ; S u b m i t t e d A N B & l t ; / s t r i n g & g t ;  
             & l t ; / k e y & g t ;  
             & l t ; v a l u e & g t ;  
                 & l t ; i n t & g t ; 0 & l t ; / i n t & g t ;  
             & l t ; / v a l u e & g t ;  
         & l t ; / i t e m & g t ;  
         & l t ; i t e m & g t ;  
             & l t ; k e y & g t ;  
                 & l t ; s t r i n g & g t ; B u d g e t e d A N B & l t ; / s t r i n g & g t ;  
             & l t ; / k e y & g t ;  
             & l t ; v a l u e & g t ;  
                 & l t ; i n t & g t ; 0 & l t ; / i n t & g t ;  
             & l t ; / v a l u e & g t ;  
         & l t ; / i t e m & g t ;  
         & l t ; i t e m & g t ;  
             & l t ; k e y & g t ;  
                 & l t ; s t r i n g & g t ; C u r r e n t A N B & l t ; / s t r i n g & g t ;  
             & l t ; / k e y & g t ;  
             & l t ; v a l u e & g t ;  
                 & l t ; i n t & g t ; 0 & l t ; / i n t & g t ;  
             & l t ; / v a l u e & g t ;  
         & l t ; / i t e m & g t ;  
         & l t ; i t e m & g t ;  
             & l t ; k e y & g t ;  
                 & l t ; s t r i n g & g t ; T h r e e Y e a r A v g A N B & l t ; / s t r i n g & g t ;  
             & l t ; / k e y & g t ;  
             & l t ; v a l u e & g t ;  
                 & l t ; i n t & g t ; 0 & l t ; / i n t & g t ;  
             & l t ; / v a l u e & g t ;  
         & l t ; / i t e m & g t ;  
         & l t ; i t e m & g t ;  
             & l t ; k e y & g t ;  
                 & l t ; s t r i n g & g t ; S u b m i t t e d T h r e e Y e a r A v g A N B & l t ; / s t r i n g & g t ;  
             & l t ; / k e y & g t ;  
             & l t ; v a l u e & g t ;  
                 & l t ; i n t & g t ; 0 & l t ; / i n t & g t ;  
             & l t ; / v a l u e & g t ;  
         & l t ; / i t e m & g t ;  
         & l t ; i t e m & g t ;  
             & l t ; k e y & g t ;  
                 & l t ; s t r i n g & g t ; B u d g e t e d T h r e e Y e a r A v g A N B & l t ; / s t r i n g & g t ;  
             & l t ; / k e y & g t ;  
             & l t ; v a l u e & g t ;  
                 & l t ; i n t & g t ; 0 & l t ; / i n t & g t ;  
             & l t ; / v a l u e & g t ;  
         & l t ; / i t e m & g t ;  
         & l t ; i t e m & g t ;  
             & l t ; k e y & g t ;  
                 & l t ; s t r i n g & g t ; S u b m i t t e d B u d g e t L i m i t a t i o n A N B & l t ; / s t r i n g & g t ;  
             & l t ; / k e y & g t ;  
             & l t ; v a l u e & g t ;  
                 & l t ; i n t & g t ; 0 & l t ; / i n t & g t ;  
             & l t ; / v a l u e & g t ;  
         & l t ; / i t e m & g t ;  
         & l t ; i t e m & g t ;  
             & l t ; k e y & g t ;  
                 & l t ; s t r i n g & g t ; B u d g e t e d B u d g e t L i m i t a t i o n A N B & l t ; / s t r i n g & g t ;  
             & l t ; / k e y & g t ;  
             & l t ; v a l u e & g t ;  
                 & l t ; i n t & g t ; 0 & l t ; / i n t & g t ;  
             & l t ; / v a l u e & g t ;  
         & l t ; / i t e m & g t ;  
         & l t ; i t e m & g t ;  
             & l t ; k e y & g t ;  
                 & l t ; s t r i n g & g t ; C u r r e n t B u d g e t L i m i t a t i o n A N B & l t ; / s t r i n g & g t ;  
             & l t ; / k e y & g t ;  
             & l t ; v a l u e & g t ;  
                 & l t ; i n t & g t ; 0 & l t ; / i n t & g t ;  
             & l t ; / v a l u e & g t ;  
         & l t ; / i t e m & g t ;  
         & l t ; i t e m & g t ;  
             & l t ; k e y & g t ;  
                 & l t ; s t r i n g & g t ; M a n u a l l y A d j u s t e d 3 Y e a r A v g & l t ; / s t r i n g & g t ; 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 & l t ; / C o l u m n N e g a t i v e P a t t e r n & g t ;  
     & l t ; C o l u m n W i d t h s & g t ;  
         & l t ; i t e m & g t ;  
             & l t ; k e y & g t ;  
                 & l t ; s t r i n g & g t ; L E & l t ; / s t r i n g & g t ;  
             & l t ; / k e y & g t ;  
             & l t ; v a l u e & g t ;  
                 & l t ; i n t & g t ; 6 6 & l t ; / i n t & g t ;  
             & l t ; / v a l u e & g t ;  
         & l t ; / i t e m & g t ;  
         & l t ; i t e m & g t ;  
             & l t ; k e y & g t ;  
                 & l t ; s t r i n g & g t ; S t a t e F Y & l t ; / s t r i n g & g t ;  
             & l t ; / k e y & g t ;  
             & l t ; v a l u e & g t ;  
                 & l t ; i n t & g t ; 9 9 & l t ; / i n t & g t ;  
             & l t ; / v a l u e & g t ;  
         & l t ; / i t e m & g t ;  
         & l t ; i t e m & g t ;  
             & l t ; k e y & g t ;  
                 & l t ; s t r i n g & g t ; B u d g e t U n i t & l t ; / s t r i n g & g t ;  
             & l t ; / k e y & g t ;  
             & l t ; v a l u e & g t ;  
                 & l t ; i n t & g t ; 1 2 3 & l t ; / i n t & g t ;  
             & l t ; / v a l u e & g t ;  
         & l t ; / i t e m & g t ;  
         & l t ; i t e m & g t ;  
             & l t ; k e y & g t ;  
                 & l t ; s t r i n g & g t ; S u b m i t t e d A N B & l t ; / s t r i n g & g t ;  
             & l t ; / k e y & g t ;  
             & l t ; v a l u e & g t ;  
                 & l t ; i n t & g t ; 1 4 5 & l t ; / i n t & g t ;  
             & l t ; / v a l u e & g t ;  
         & l t ; / i t e m & g t ;  
         & l t ; i t e m & g t ;  
             & l t ; k e y & g t ;  
                 & l t ; s t r i n g & g t ; B u d g e t e d A N B & l t ; / s t r i n g & g t ;  
             & l t ; / k e y & g t ;  
             & l t ; v a l u e & g t ;  
                 & l t ; i n t & g t ; 1 4 0 & l t ; / i n t & g t ;  
             & l t ; / v a l u e & g t ;  
         & l t ; / i t e m & g t ;  
         & l t ; i t e m & g t ;  
             & l t ; k e y & g t ;  
                 & l t ; s t r i n g & g t ; C u r r e n t A N B & l t ; / s t r i n g & g t ;  
             & l t ; / k e y & g t ;  
             & l t ; v a l u e & g t ;  
                 & l t ; i n t & g t ; 1 2 7 & l t ; / i n t & g t ;  
             & l t ; / v a l u e & g t ;  
         & l t ; / i t e m & g t ;  
         & l t ; i t e m & g t ;  
             & l t ; k e y & g t ;  
                 & l t ; s t r i n g & g t ; T h r e e Y e a r A v g A N B & l t ; / s t r i n g & g t ;  
             & l t ; / k e y & g t ;  
             & l t ; v a l u e & g t ;  
                 & l t ; i n t & g t ; 1 6 5 & l t ; / i n t & g t ;  
             & l t ; / v a l u e & g t ;  
         & l t ; / i t e m & g t ;  
         & l t ; i t e m & g t ;  
             & l t ; k e y & g t ;  
                 & l t ; s t r i n g & g t ; S u b m i t t e d T h r e e Y e a r A v g A N B & l t ; / s t r i n g & g t ;  
             & l t ; / k e y & g t ;  
             & l t ; v a l u e & g t ;  
                 & l t ; i n t & g t ; 2 3 0 & l t ; / i n t & g t ;  
             & l t ; / v a l u e & g t ;  
         & l t ; / i t e m & g t ;  
         & l t ; i t e m & g t ;  
             & l t ; k e y & g t ;  
                 & l t ; s t r i n g & g t ; B u d g e t e d T h r e e Y e a r A v g A N B & l t ; / s t r i n g & g t ;  
             & l t ; / k e y & g t ;  
             & l t ; v a l u e & g t ;  
                 & l t ; i n t & g t ; 2 2 5 & l t ; / i n t & g t ;  
             & l t ; / v a l u e & g t ;  
         & l t ; / i t e m & g t ;  
         & l t ; i t e m & g t ;  
             & l t ; k e y & g t ;  
                 & l t ; s t r i n g & g t ; S u b m i t t e d B u d g e t L i m i t a t i o n A N B & l t ; / s t r i n g & g t ;  
             & l t ; / k e y & g t ;  
             & l t ; v a l u e & g t ;  
                 & l t ; i n t & g t ; 2 5 1 & l t ; / i n t & g t ;  
             & l t ; / v a l u e & g t ;  
         & l t ; / i t e m & g t ;  
         & l t ; i t e m & g t ;  
             & l t ; k e y & g t ;  
                 & l t ; s t r i n g & g t ; B u d g e t e d B u d g e t L i m i t a t i o n A N B & l t ; / s t r i n g & g t ;  
             & l t ; / k e y & g t ;  
             & l t ; v a l u e & g t ;  
                 & l t ; i n t & g t ; 2 4 6 & l t ; / i n t & g t ;  
             & l t ; / v a l u e & g t ;  
         & l t ; / i t e m & g t ;  
         & l t ; i t e m & g t ;  
             & l t ; k e y & g t ;  
                 & l t ; s t r i n g & g t ; C u r r e n t B u d g e t L i m i t a t i o n A N B & l t ; / s t r i n g & g t ;  
             & l t ; / k e y & g t ;  
             & l t ; v a l u e & g t ;  
                 & l t ; i n t & g t ; 2 3 3 & l t ; / i n t & g t ;  
             & l t ; / v a l u e & g t ;  
         & l t ; / i t e m & g t ;  
         & l t ; i t e m & g t ;  
             & l t ; k e y & g t ;  
                 & l t ; s t r i n g & g t ; M a n u a l l y A d j u s t e d 3 Y e a r A v g & l t ; / s t r i n g & g t ;  
             & l t ; / k e y & g t ;  
             & l t ; v a l u e & g t ;  
                 & l t ; i n t & g t ; 2 2 2 & l t ; / i n t & g t ;  
             & l t ; / v a l u e & g t ;  
         & l t ; / i t e m & g t ;  
         & l t ; i t e m & g t ;  
             & l t ; k e y & g t ;  
                 & l t ; s t r i n g & g t ; W h o M a d e L a s t C h a n g e & l t ; / s t r i n g & g t ;  
             & l t ; / k e y & g t ;  
             & l t ; v a l u e & g t ;  
                 & l t ; i n t & g t ; 1 8 7 & l t ; / i n t & g t ;  
             & l t ; / v a l u e & g t ;  
         & l t ; / i t e m & g t ;  
         & l t ; i t e m & g t ;  
             & l t ; k e y & g t ;  
                 & l t ; s t r i n g & g t ; D a t e O f L a s t C h a n g e & l t ; / s t r i n g & g t ;  
             & l t ; / k e y & g t ;  
             & l t ; v a l u e & g t ;  
                 & l t ; i n t & g t ; 1 6 7 & l t ; / i n t & g t ;  
             & l t ; / v a l u e & g t ;  
         & l t ; / i t e m & g t ;  
     & l t ; / C o l u m n W i d t h s & g t ;  
     & l t ; C o l u m n D i s p l a y I n d e x & g t ;  
         & l t ; i t e m & g t ;  
             & l t ; k e y & g t ;  
                 & l t ; s t r i n g & g t ; L E & l t ; / s t r i n g & g t ;  
             & l t ; / k e y & g t ;  
             & l t ; v a l u e & g t ;  
                 & l t ; i n t & g t ; 0 & l t ; / i n t & g t ;  
             & l t ; / v a l u e & g t ;  
         & l t ; / i t e m & g t ;  
         & l t ; i t e m & g t ;  
             & l t ; k e y & g t ;  
                 & l t ; s t r i n g & g t ; S t a t e F Y & l t ; / s t r i n g & g t ;  
             & l t ; / k e y & g t ;  
             & l t ; v a l u e & g t ;  
                 & l t ; i n t & g t ; 1 & l t ; / i n t & g t ;  
             & l t ; / v a l u e & g t ;  
         & l t ; / i t e m & g t ;  
         & l t ; i t e m & g t ;  
             & l t ; k e y & g t ;  
                 & l t ; s t r i n g & g t ; B u d g e t U n i t & l t ; / s t r i n g & g t ;  
             & l t ; / k e y & g t ;  
             & l t ; v a l u e & g t ;  
                 & l t ; i n t & g t ; 2 & l t ; / i n t & g t ;  
             & l t ; / v a l u e & g t ;  
         & l t ; / i t e m & g t ;  
         & l t ; i t e m & g t ;  
             & l t ; k e y & g t ;  
                 & l t ; s t r i n g & g t ; S u b m i t t e d A N B & l t ; / s t r i n g & g t ;  
             & l t ; / k e y & g t ;  
             & l t ; v a l u e & g t ;  
                 & l t ; i n t & g t ; 3 & l t ; / i n t & g t ;  
             & l t ; / v a l u e & g t ;  
         & l t ; / i t e m & g t ;  
         & l t ; i t e m & g t ;  
             & l t ; k e y & g t ;  
                 & l t ; s t r i n g & g t ; B u d g e t e d A N B & l t ; / s t r i n g & g t ;  
             & l t ; / k e y & g t ;  
             & l t ; v a l u e & g t ;  
                 & l t ; i n t & g t ; 4 & l t ; / i n t & g t ;  
             & l t ; / v a l u e & g t ;  
         & l t ; / i t e m & g t ;  
         & l t ; i t e m & g t ;  
             & l t ; k e y & g t ;  
                 & l t ; s t r i n g & g t ; C u r r e n t A N B & l t ; / s t r i n g & g t ;  
             & l t ; / k e y & g t ;  
             & l t ; v a l u e & g t ;  
                 & l t ; i n t & g t ; 5 & l t ; / i n t & g t ;  
             & l t ; / v a l u e & g t ;  
         & l t ; / i t e m & g t ;  
         & l t ; i t e m & g t ;  
             & l t ; k e y & g t ;  
                 & l t ; s t r i n g & g t ; T h r e e Y e a r A v g A N B & l t ; / s t r i n g & g t ;  
             & l t ; / k e y & g t ;  
             & l t ; v a l u e & g t ;  
                 & l t ; i n t & g t ; 6 & l t ; / i n t & g t ;  
             & l t ; / v a l u e & g t ;  
         & l t ; / i t e m & g t ;  
         & l t ; i t e m & g t ;  
             & l t ; k e y & g t ;  
                 & l t ; s t r i n g & g t ; S u b m i t t e d T h r e e Y e a r A v g A N B & l t ; / s t r i n g & g t ;  
             & l t ; / k e y & g t ;  
             & l t ; v a l u e & g t ;  
                 & l t ; i n t & g t ; 7 & l t ; / i n t & g t ;  
             & l t ; / v a l u e & g t ;  
         & l t ; / i t e m & g t ;  
         & l t ; i t e m & g t ;  
             & l t ; k e y & g t ;  
                 & l t ; s t r i n g & g t ; B u d g e t e d T h r e e Y e a r A v g A N B & l t ; / s t r i n g & g t ;  
             & l t ; / k e y & g t ;  
             & l t ; v a l u e & g t ;  
                 & l t ; i n t & g t ; 8 & l t ; / i n t & g t ;  
             & l t ; / v a l u e & g t ;  
         & l t ; / i t e m & g t ;  
         & l t ; i t e m & g t ;  
             & l t ; k e y & g t ;  
                 & l t ; s t r i n g & g t ; S u b m i t t e d B u d g e t L i m i t a t i o n A N B & l t ; / s t r i n g & g t ;  
             & l t ; / k e y & g t ;  
             & l t ; v a l u e & g t ;  
                 & l t ; i n t & g t ; 9 & l t ; / i n t & g t ;  
             & l t ; / v a l u e & g t ;  
         & l t ; / i t e m & g t ;  
         & l t ; i t e m & g t ;  
             & l t ; k e y & g t ;  
                 & l t ; s t r i n g & g t ; B u d g e t e d B u d g e t L i m i t a t i o n A N B & l t ; / s t r i n g & g t ;  
             & l t ; / k e y & g t ;  
             & l t ; v a l u e & g t ;  
                 & l t ; i n t & g t ; 1 0 & l t ; / i n t & g t ;  
             & l t ; / v a l u e & g t ;  
         & l t ; / i t e m & g t ;  
         & l t ; i t e m & g t ;  
             & l t ; k e y & g t ;  
                 & l t ; s t r i n g & g t ; C u r r e n t B u d g e t L i m i t a t i o n A N B & l t ; / s t r i n g & g t ;  
             & l t ; / k e y & g t ;  
             & l t ; v a l u e & g t ;  
                 & l t ; i n t & g t ; 1 1 & l t ; / i n t & g t ;  
             & l t ; / v a l u e & g t ;  
         & l t ; / i t e m & g t ;  
         & l t ; i t e m & g t ;  
             & l t ; k e y & g t ;  
                 & l t ; s t r i n g & g t ; M a n u a l l y A d j u s t e d 3 Y e a r A v g & l t ; / s t r i n g & g t ;  
             & l t ; / k e y & g t ;  
             & l t ; v a l u e & g t ;  
                 & l t ; i n t & g t ; 1 2 & l t ; / i n t & g t ;  
             & l t ; / v a l u e & g t ;  
         & l t ; / i t e m & g t ;  
         & l t ; i t e m & g t ;  
             & l t ; k e y & g t ;  
                 & l t ; s t r i n g & g t ; W h o M a d e L a s t C h a n g e & l t ; / s t r i n g & g t ;  
             & l t ; / k e y & g t ;  
             & l t ; v a l u e & g t ;  
                 & l t ; i n t & g t ; 1 3 & l t ; / i n t & g t ;  
             & l t ; / v a l u e & g t ;  
         & l t ; / i t e m & g t ;  
         & l t ; i t e m & g t ;  
             & l t ; k e y & g t ;  
                 & l t ; s t r i n g & g t ; D a t e O f L a s t C h a n g e & l t ; / s t r i n g & g t ;  
             & l t ; / k e y & g t ;  
             & l t ; v a l u e & g t ;  
                 & l t ; i n t & g t ; 1 4 & l t ; / i n t & g t ;  
             & l t ; / v a l u e & g t ;  
         & l t ; / i t e m & g t ;  
     & l t ; / C o l u m n D i s p l a y I n d e x & g t ;  
     & l t ; C o l u m n F r o z e n   / & g t ;  
     & l t ; C o l u m n H i d d e n   / & g t ;  
     & l t ; C o l u m n C h e c k e d & g t ;  
         & l t ; i t e m & g t ;  
             & l t ; k e y & g t ;  
                 & l t ; s t r i n g & g t ; L E & l t ; / s t r i n g & g t ;  
             & l t ; / k e y & g t ;  
             & l t ; v a l u e & g t ;  
                 & l t ; b o o l e a n & g t ; t r u e & l t ; / b o o l e a n & g t ;  
             & l t ; / v a l u e & g t ;  
         & l t ; / i t e m & g t ;  
         & l t ; i t e m & g t ;  
             & l t ; k e y & g t ;  
                 & l t ; s t r i n g & g t ; S t a t e F Y & l t ; / s t r i n g & g t ;  
             & l t ; / k e y & g t ;  
             & l t ; v a l u e & g t ;  
                 & l t ; b o o l e a n & g t ; t r u e & l t ; / b o o l e a n & g t ;  
             & l t ; / v a l u e & g t ;  
         & l t ; / i t e m & g t ;  
         & l t ; i t e m & g t ;  
             & l t ; k e y & g t ;  
                 & l t ; s t r i n g & g t ; B u d g e t U n i t & l t ; / s t r i n g & g t ;  
             & l t ; / k e y & g t ;  
             & l t ; v a l u e & g t ;  
                 & l t ; b o o l e a n & g t ; t r u e & l t ; / b o o l e a n & g t ;  
             & l t ; / v a l u e & g t ;  
         & l t ; / i t e m & g t ;  
         & l t ; i t e m & g t ;  
             & l t ; k e y & g t ;  
                 & l t ; s t r i n g & g t ; S u b m i t t e d A N B & l t ; / s t r i n g & g t ;  
             & l t ; / k e y & g t ;  
             & l t ; v a l u e & g t ;  
                 & l t ; b o o l e a n & g t ; f a l s e & l t ; / b o o l e a n & g t ;  
             & l t ; / v a l u e & g t ;  
         & l t ; / i t e m & g t ;  
         & l t ; i t e m & g t ;  
             & l t ; k e y & g t ;  
                 & l t ; s t r i n g & g t ; B u d g e t e d A N B & l t ; / s t r i n g & g t ;  
             & l t ; / k e y & g t ;  
             & l t ; v a l u e & g t ;  
                 & l t ; b o o l e a n & g t ; f a l s e & l t ; / b o o l e a n & g t ;  
             & l t ; / v a l u e & g t ;  
         & l t ; / i t e m & g t ;  
         & l t ; i t e m & g t ;  
             & l t ; k e y & g t ;  
                 & l t ; s t r i n g & g t ; C u r r e n t A N B & l t ; / s t r i n g & g t ;  
             & l t ; / k e y & g t ;  
             & l t ; v a l u e & g t ;  
                 & l t ; b o o l e a n & g t ; t r u e & l t ; / b o o l e a n & g t ;  
             & l t ; / v a l u e & g t ;  
         & l t ; / i t e m & g t ;  
         & l t ; i t e m & g t ;  
             & l t ; k e y & g t ;  
                 & l t ; s t r i n g & g t ; T h r e e Y e a r A v g A N B & l t ; / s t r i n g & g t ;  
             & l t ; / k e y & g t ;  
             & l t ; v a l u e & g t ;  
                 & l t ; b o o l e a n & g t ; f a l s e & l t ; / b o o l e a n & g t ;  
             & l t ; / v a l u e & g t ;  
         & l t ; / i t e m & g t ;  
         & l t ; i t e m & g t ;  
             & l t ; k e y & g t ;  
                 & l t ; s t r i n g & g t ; S u b m i t t e d T h r e e Y e a r A v g A N B & l t ; / s t r i n g & g t ;  
             & l t ; / k e y & g t ;  
             & l t ; v a l u e & g t ;  
                 & l t ; b o o l e a n & g t ; f a l s e & l t ; / b o o l e a n & g t ;  
             & l t ; / v a l u e & g t ;  
         & l t ; / i t e m & g t ;  
         & l t ; i t e m & g t ;  
             & l t ; k e y & g t ;  
                 & l t ; s t r i n g & g t ; B u d g e t e d T h r e e Y e a r A v g A N B & l t ; / s t r i n g & g t ;  
             & l t ; / k e y & g t ;  
             & l t ; v a l u e & g t ;  
                 & l t ; b o o l e a n & g t ; f a l s e & l t ; / b o o l e a n & g t ;  
             & l t ; / v a l u e & g t ;  
         & l t ; / i t e m & g t ;  
         & l t ; i t e m & g t ;  
             & l t ; k e y & g t ;  
                 & l t ; s t r i n g & g t ; S u b m i t t e d B u d g e t L i m i t a t i o n A N B & l t ; / s t r i n g & g t ;  
             & l t ; / k e y & g t ;  
             & l t ; v a l u e & g t ;  
                 & l t ; b o o l e a n & g t ; f a l s e & l t ; / b o o l e a n & g t ;  
             & l t ; / v a l u e & g t ;  
         & l t ; / i t e m & g t ;  
         & l t ; i t e m & g t ;  
             & l t ; k e y & g t ;  
                 & l t ; s t r i n g & g t ; B u d g e t e d B u d g e t L i m i t a t i o n A N B & l t ; / s t r i n g & g t ;  
             & l t ; / k e y & g t ;  
             & l t ; v a l u e & g t ;  
                 & l t ; b o o l e a n & g t ; f a l s e & l t ; / b o o l e a n & g t ;  
             & l t ; / v a l u e & g t ;  
         & l t ; / i t e m & g t ;  
         & l t ; i t e m & g t ;  
             & l t ; k e y & g t ;  
                 & l t ; s t r i n g & g t ; C u r r e n t B u d g e t L i m i t a t i o n A N B & l t ; / s t r i n g & g t ;  
             & l t ; / k e y & g t ;  
             & l t ; v a l u e & g t ;  
                 & l t ; b o o l e a n & g t ; t r u e & l t ; / b o o l e a n & g t ;  
             & l t ; / v a l u e & g t ;  
         & l t ; / i t e m & g t ;  
         & l t ; i t e m & g t ;  
             & l t ; k e y & g t ;  
                 & l t ; s t r i n g & g t ; M a n u a l l y A d j u s t e d 3 Y e a r A v g & l t ; / s t r i n g & g t ;  
             & l t ; / k e y & g t ;  
             & l t ; v a l u e & g t ;  
                 & l t ; b o o l e a n & g t ; f a l s e & l t ; / b o o l e a n & g t ;  
             & l t ; / v a l u e & g t ;  
         & l t ; / i t e m & g t ;  
         & l t ; i t e m & g t ;  
             & l t ; k e y & g t ;  
                 & l t ; s t r i n g & g t ; W h o M a d e L a s t C h a n g e & l t ; / s t r i n g & g t ;  
             & l t ; / k e y & g t ;  
             & l t ; v a l u e & g t ;  
                 & l t ; b o o l e a n & g t ; f a l s e & l t ; / b o o l e a n & g t ;  
             & l t ; / v a l u e & g t ;  
         & l t ; / i t e m & g t ;  
         & l t ; i t e m & g t ;  
             & l t ; k e y & g t ;  
                 & l t ; s t r i n g & g t ; D a t e O f L a s t C h a n g e & l t ; / s t r i n g & g t ;  
             & l t ; / k e y & g t ;  
             & l t ; v a l u e & g t ;  
                 & l t ; b o o l e a n & g t ; f a l s e & l t ; / b o o l e a n & g t ;  
             & l t ; / v a l u e & g t ;  
         & l t ; / i t e m & g t ;  
     & l t ; / C o l u m n C h e c k e d & g t ;  
     & l t ; C o l u m n F i l t e r   / & g t ;  
     & l t ; S e l e c t i o n F i l t e r   / & g t ;  
     & l t ; F i l t e r P a r a m e t e r s   / & g t ;  
     & l t ; I s S o r t D e s c e n d i n g & g t ; f a l s e & l t ; / I s S o r t D e s c e n d i n g & g t ;  
 & l t ; / T a b l e W i d g e t G r i d S e r i a l i z a t i o n & g t ; ] ] & g t ; & l t ; / A n n o t a t i o n C o n t e n t & g t ; & l t ; / G e m i n i & g t ; < / V a l u e > < / A n n o t a t i o n > < A n n o t a t i o n > < N a m e > Q u e r y E d i t o r S e r i a l i z a t i o n < / N a m e > < / A n n o t a t i o n > < A n n o t a t i o n > < N a m e > I s Q u e r y E d i t o r U s e d < / N a m e > < V a l u e > F a l s e < / V a l u e > < / A n n o t a t i o n > < / A n n o t a t i o n s > < S o u r c e   x s i : t y p e = " D a t a S o u r c e V i e w B i n d i n g " > < D a t a S o u r c e V i e w I D > S a n d b o x < / D a t a S o u r c e V i e w I D > < / S o u r c e > < U n k n o w n M e m b e r   v a l u e n s = " d d l 2 0 0 _ 2 0 0 " > A u t o m a t i c N u l l < / U n k n o w n M e m b e r > < E r r o r C o n f i g u r a t i o n > < K e y N o t F o u n d > I g n o r e E r r o r < / K e y N o t F o u n d > < K e y D u p l i c a t e > R e p o r t A n d S t o p < / K e y D u p l i c a t e > < N u l l K e y N o t A l l o w e d > R e p o r t A n d S t o p < / N u l l K e y N o t A l l o w e d > < / E r r o r C o n f i g u r a t i o n > < S t o r a g e M o d e   v a l u e n s = " d d l 2 0 0 _ 2 0 0 " > I n M e m o r y < / S t o r a g e M o d e > < L a n g u a g e > 1 0 3 3 < / L a n g u a g e > < U n k n o w n M e m b e r N a m e > U n k n o w n < / U n k n o w n M e m b e r N a m e > < A t t r i b u t e s > < 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 L E < / A t t r i b u t e I D > < O v e r r i d e B e h a v i o r > N o n e < / O v e r r i d e B e h a v i o r > < N a m e > L E < / N a m e > < / A t t r i b u t e R e l a t i o n s h i p > < A t t r i b u t e R e l a t i o n s h i p > < A t t r i b u t e I D > S t a t e F Y < / A t t r i b u t e I D > < O v e r r i d e B e h a v i o r > N o n e < / O v e r r i d e B e h a v i o r > < N a m e > S t a t e F Y < / N a m e > < / A t t r i b u t e R e l a t i o n s h i p > < A t t r i b u t e R e l a t i o n s h i p > < A t t r i b u t e I D > C u r r e n t A N B < / A t t r i b u t e I D > < O v e r r i d e B e h a v i o r > N o n e < / O v e r r i d e B e h a v i o r > < N a m e > C u r r e n t A N B < / N a m e > < / A t t r i b u t e R e l a t i o n s h i p > < A t t r i b u t e R e l a t i o n s h i p > < A t t r i b u t e I D > C u r r e n t B u d g e t L i m i t a t i o n A N B < / A t t r i b u t e I D > < O v e r r i d e B e h a v i o r > N o n e < / O v e r r i d e B e h a v i o r > < N a m e > C u r r e n t B u d g e t L i m i t a t i o n A N B < / N a m e > < / A t t r i b u t e R e l a t i o n s h i p > < A t t r i b u t e R e l a t i o n s h i p > < A t t r i b u t e I D > B u d g e t U n i t < / A t t r i b u t e I D > < O v e r r i d e B e h a v i o r > N o n e < / O v e r r i d e B e h a v i o r > < N a m e > B u d g e t U n i t < / N a m e > < / A t t r i b u t e R e l a t i o n s h i p > < / A t t r i b u t e R e l a t i o n s h i p s > < O r d e r B y > K e y < / O r d e r B y > < A t t r i b u t e H i e r a r c h y V i s i b l e > f a l s e < / A t t r i b u t e H i e r a r c h y V i s i b l e > < / A t t r i b u t e > < A t t r i b u t e > < I D > L E < / I D > < N a m e > L E < / N a m e > < K e y C o l u m n s > < K e y C o l u m n > < N u l l P r o c e s s i n g > P r e s e r v e < / N u l l P r o c e s s i n g > < D a t a T y p e > W C h a r < / D a t a T y p e > < D a t a S i z e > 1 3 1 0 7 2 < / D a t a S i z e > < I n v a l i d X m l C h a r a c t e r s > R e m o v e < / I n v a l i d X m l C h a r a c t e r s > < S o u r c e   x s i : t y p e = " C o l u m n B i n d i n g " > < T a b l e I D > a 1 0 9 5 b c f - 8 9 2 d - 4 4 1 a - b 7 e 4 - 4 c 0 7 1 7 6 5 2 2 d e < / T a b l e I D > < C o l u m n I D > L E < / C o l u m n I D > < / S o u r c e > < / K e y C o l u m n > < / K e y C o l u m n s > < N a m e C o l u m n > < N u l l P r o c e s s i n g > Z e r o O r B l a n k < / N u l l P r o c e s s i n g > < D a t a T y p e > W C h a r < / D a t a T y p e > < D a t a S i z e > 1 3 1 0 7 2 < / D a t a S i z e > < I n v a l i d X m l C h a r a c t e r s > R e m o v e < / I n v a l i d X m l C h a r a c t e r s > < S o u r c e   x s i : t y p e = " C o l u m n B i n d i n g " > < T a b l e I D > a 1 0 9 5 b c f - 8 9 2 d - 4 4 1 a - b 7 e 4 - 4 c 0 7 1 7 6 5 2 2 d e < / T a b l e I D > < C o l u m n I D > L E < / C o l u m n I D > < / S o u r c e > < / N a m e C o l u m n > < O r d e r B y > K e y < / O r d e r B y > < / A t t r i b u t e > < A t t r i b u t e > < I D > S t a t e F Y < / I D > < N a m e > S t a t e F Y < / N a m e > < K e y C o l u m n s > < K e y C o l u m n > < N u l l P r o c e s s i n g > P r e s e r v e < / N u l l P r o c e s s i n g > < D a t a T y p e > B i g I n t < / D a t a T y p e > < D a t a S i z e > - 1 < / D a t a S i z e > < I n v a l i d X m l C h a r a c t e r s > R e m o v e < / I n v a l i d X m l C h a r a c t e r s > < S o u r c e   x s i : t y p e = " C o l u m n B i n d i n g " > < T a b l e I D > a 1 0 9 5 b c f - 8 9 2 d - 4 4 1 a - b 7 e 4 - 4 c 0 7 1 7 6 5 2 2 d e < / T a b l e I D > < C o l u m n I D > S t a t e F Y < / C o l u m n I D > < / S o u r c e > < / K e y C o l u m n > < / K e y C o l u m n s > < N a m e C o l u m n > < N u l l P r o c e s s i n g > Z e r o O r B l a n k < / N u l l P r o c e s s i n g > < D a t a T y p e > W C h a r < / D a t a T y p e > < D a t a S i z e > - 1 < / D a t a S i z e > < I n v a l i d X m l C h a r a c t e r s > R e m o v e < / I n v a l i d X m l C h a r a c t e r s > < S o u r c e   x s i : t y p e = " C o l u m n B i n d i n g " > < T a b l e I D > a 1 0 9 5 b c f - 8 9 2 d - 4 4 1 a - b 7 e 4 - 4 c 0 7 1 7 6 5 2 2 d e < / T a b l e I D > < C o l u m n I D > S t a t e F Y < / C o l u m n I D > < / S o u r c e > < / N a m e C o l u m n > < O r d e r B y > K e y < / O r d e r B y > < / A t t r i b u t e > < A t t r i b u t e > < I D > C u r r e n t A N B < / I D > < N a m e > C u r r e n t A N B < / N a m e > < K e y C o l u m n s > < K e y C o l u m n > < N u l l P r o c e s s i n g > P r e s e r v e < / N u l l P r o c e s s i n g > < D a t a T y p e > B i g I n t < / D a t a T y p e > < D a t a S i z e > - 1 < / D a t a S i z e > < I n v a l i d X m l C h a r a c t e r s > R e m o v e < / I n v a l i d X m l C h a r a c t e r s > < S o u r c e   x s i : t y p e = " C o l u m n B i n d i n g " > < T a b l e I D > a 1 0 9 5 b c f - 8 9 2 d - 4 4 1 a - b 7 e 4 - 4 c 0 7 1 7 6 5 2 2 d e < / T a b l e I D > < C o l u m n I D > C u r r e n t A N B < / C o l u m n I D > < / S o u r c e > < / K e y C o l u m n > < / K e y C o l u m n s > < N a m e C o l u m n > < N u l l P r o c e s s i n g > Z e r o O r B l a n k < / N u l l P r o c e s s i n g > < D a t a T y p e > W C h a r < / D a t a T y p e > < D a t a S i z e > - 1 < / D a t a S i z e > < I n v a l i d X m l C h a r a c t e r s > R e m o v e < / I n v a l i d X m l C h a r a c t e r s > < S o u r c e   x s i : t y p e = " C o l u m n B i n d i n g " > < T a b l e I D > a 1 0 9 5 b c f - 8 9 2 d - 4 4 1 a - b 7 e 4 - 4 c 0 7 1 7 6 5 2 2 d e < / T a b l e I D > < C o l u m n I D > C u r r e n t A N B < / C o l u m n I D > < / S o u r c e > < / N a m e C o l u m n > < O r d e r B y > K e y < / O r d e r B y > < / A t t r i b u t e > < A t t r i b u t e > < I D > C u r r e n t B u d g e t L i m i t a t i o n A N B < / I D > < N a m e > C u r r e n t B u d g e t L i m i t a t i o n A N B < / N a m e > < K e y C o l u m n s > < K e y C o l u m n > < N u l l P r o c e s s i n g > P r e s e r v e < / N u l l P r o c e s s i n g > < D a t a T y p e > B i g I n t < / D a t a T y p e > < D a t a S i z e > - 1 < / D a t a S i z e > < I n v a l i d X m l C h a r a c t e r s > R e m o v e < / I n v a l i d X m l C h a r a c t e r s > < S o u r c e   x s i : t y p e = " C o l u m n B i n d i n g " > < T a b l e I D > a 1 0 9 5 b c f - 8 9 2 d - 4 4 1 a - b 7 e 4 - 4 c 0 7 1 7 6 5 2 2 d e < / T a b l e I D > < C o l u m n I D > C u r r e n t B u d g e t L i m i t a t i o n A N B < / C o l u m n I D > < / S o u r c e > < / K e y C o l u m n > < / K e y C o l u m n s > < N a m e C o l u m n > < N u l l P r o c e s s i n g > Z e r o O r B l a n k < / N u l l P r o c e s s i n g > < D a t a T y p e > W C h a r < / D a t a T y p e > < D a t a S i z e > - 1 < / D a t a S i z e > < I n v a l i d X m l C h a r a c t e r s > R e m o v e < / I n v a l i d X m l C h a r a c t e r s > < S o u r c e   x s i : t y p e = " C o l u m n B i n d i n g " > < T a b l e I D > a 1 0 9 5 b c f - 8 9 2 d - 4 4 1 a - b 7 e 4 - 4 c 0 7 1 7 6 5 2 2 d e < / T a b l e I D > < C o l u m n I D > C u r r e n t B u d g e t L i m i t a t i o n A N B < / C o l u m n I D > < / S o u r c e > < / N a m e C o l u m n > < O r d e r B y > K e y < / O r d e r B y > < / A t t r i b u t e > < A t t r i b u t e > < I D > B u d g e t U n i t < / I D > < N a m e > B u d g e t U n i t < / N a m e > < K e y C o l u m n s > < K e y C o l u m n > < N u l l P r o c e s s i n g > P r e s e r v e < / N u l l P r o c e s s i n g > < D a t a T y p e > W C h a r < / D a t a T y p e > < D a t a S i z e > - 1 < / D a t a S i z e > < S o u r c e   x s i : t y p e = " C o l u m n B i n d i n g " > < T a b l e I D > a 1 0 9 5 b c f - 8 9 2 d - 4 4 1 a - b 7 e 4 - 4 c 0 7 1 7 6 5 2 2 d e < / T a b l e I D > < C o l u m n I D > B u d g e t U n i t < / C o l u m n I D > < / S o u r c e > < / K e y C o l u m n > < / K e y C o l u m n s > < N a m e C o l u m n > < N u l l P r o c e s s i n g > Z e r o O r B l a n k < / N u l l P r o c e s s i n g > < D a t a T y p e > W C h a r < / D a t a T y p e > < D a t a S i z e > - 1 < / D a t a S i z e > < S o u r c e   x s i : t y p e = " C o l u m n B i n d i n g " > < T a b l e I D > a 1 0 9 5 b c f - 8 9 2 d - 4 4 1 a - b 7 e 4 - 4 c 0 7 1 7 6 5 2 2 d e < / T a b l e I D > < C o l u m n I D > B u d g e t U n i t < / C o l u m n I D > < / S o u r c e > < / N a m e C o l u m n > < O r d e r B y > K e y < / O r d e r B y > < / A t t r i b u t e > < / A t t r i b u t e s > < P r o a c t i v e C a c h i n g > < S i l e n c e I n t e r v a l > - P T 1 S < / S i l e n c e I n t e r v a l > < L a t e n c y > - P T 1 S < / L a t e n c y > < S i l e n c e O v e r r i d e I n t e r v a l > - P T 1 S < / S i l e n c e O v e r r i d e I n t e r v a l > < F o r c e R e b u i l d I n t e r v a l > - P T 1 S < / F o r c e R e b u i l d I n t e r v a l > < S o u r c e   x s i : t y p e = " P r o a c t i v e C a c h i n g I n h e r i t e d B i n d i n g "   / > < / P r o a c t i v e C a c h i n g > < / D i m e n s i o n > < D i m e n s i o n > < I D > 7 f e b 2 6 8 a - 0 d 6 e - 4 6 9 c - 9 2 5 a - 5 4 b e c 0 1 1 3 6 a a < / I D > < N a m e > t b l M F B u d g e t < / N a m e > < A n n o t a t i o n s > < A n n o t a t i o n > < N a m e > I s Q u e r y E d i t o r U s e d < / N a m e > < V a l u e > F a l s e < / V a l u e > < / A n n o t a t i o n > < A n n o t a t i o n > < N a m e > Q u e r y E d i t o r S e r i a l i z a t i o n < / N a m e > < / A n n o t a t i o n > < A n n o t a t i o n > < N a m e > T a b l e W i d g e t S e r i a l i z a t i o n < / N a m e > < V a l u e > & l t ; ? x m l   v e r s i o n = " 1 . 0 "   e n c o d i n g = " U T F - 1 6 " ? & g t ; & l t ; G e m i n i   x m l n s = " T a b l e W i d g e t S e r i a l i z a t i o n " & g t ; & l t ; A n n o t a t i o n C o n t e n t & g t ; & l t ; ! [ C D A T A [ & l t ; ? x m l   v e r s i o n = " 1 . 0 " ? & g t ;  
 & l t ; T a b l e W i d g e t G r i d S e r i a l i z a t i o n   x m l n s : x s i = " h t t p : / / w w w . w 3 . o r g / 2 0 0 1 / X M L S c h e m a - i n s t a n c e "   x m l n s : x s d = " h t t p : / / w w w . w 3 . o r g / 2 0 0 1 / X M L S c h e m a " & g t ;  
     & l t ; C o l u m n S u g g e s t e d T y p e   / & g t ;  
     & l t ; C o l u m n F o r m a t & g t ;  
         & l t ; i t e m & g t ;  
             & l t ; k e y & g t ;  
                 & l t ; s t r i n g & g t ; L E & l t ; / s t r i n g & g t ;  
             & l t ; / k e y & g t ;  
             & l t ; v a l u e & g t ;  
                 & l t ; s t r i n g & g t ; T e x t & l t ; / s t r i n g & g t ;  
             & l t ; / v a l u e & g t ;  
         & l t ; / i t e m & g t ;  
         & l t ; i t e m & g t ;  
             & l t ; k e y & g t ;  
                 & l t ; s t r i n g & g t ; S t a t e F y & l t ; / s t r i n g & g t ;  
             & l t ; / k e y & g t ;  
             & l t ; v a l u e & g t ;  
                 & l t ; s t r i n g & g t ; G e n e r a l & l t ; / s t r i n g & g t ;  
             & l t ; / v a l u e & g t ;  
         & l t ; / i t e m & g t ;  
         & l t ; i t e m & g t ;  
             & l t ; k e y & g t ;  
                 & l t ; s t r i n g & g t ; F u n d C o d e & l t ; / s t r i n g & g t ;  
             & l t ; / k e y & g t ;  
             & l t ; v a l u e & g t ;  
                 & l t ; s t r i n g & g t ; T e x t & l t ; / s t r i n g & g t ;  
             & l t ; / v a l u e & g t ;  
         & l t ; / i t e m & g t ;  
         & l t ; i t e m & g t ;  
             & l t ; k e y & g t ;  
                 & l t ; s t r i n g & g t ; B u d g e t R e v e n u e C o d e & l t ; / s t r i n g & g t ;  
             & l t ; / k e y & g t ;  
             & l t ; v a l u e & g t ;  
                 & l t ; s t r i n g & g t ; T e x t & l t ; / s t r i n g & g t ;  
             & l t ; / v a l u e & g t ;  
         & l t ; / i t e m & g t ;  
         & l t ; i t e m & g t ;  
             & l t ; k e y & g t ;  
                 & l t ; s t r i n g & g t ; T a x J u r i s d i c t i o n I D & l t ; / s t r i n g & g t ;  
             & l t ; / k e y & g t ;  
             & l t ; v a l u e & g t ;  
                 & l t ; s t r i n g & g t ; G e n e r a l & l t ; / s t r i n g & g t ;  
             & l t ; / v a l u e & g t ;  
         & l t ; / i t e m & g t ;  
         & l t ; i t e m & g t ;  
             & l t ; k e y & g t ;  
                 & l t ; s t r i n g & g t ; S u b m i t t e d A m o u n t & l t ; / s t r i n g & g t ;  
             & l t ; / k e y & g t ;  
             & l t ; v a l u e & g t ;  
                 & l t ; s t r i n g & g t ; G e n e r a l & l t ; / s t r i n g & g t ;  
             & l t ; / v a l u e & g t ;  
         & l t ; / i t e m & g t ;  
         & l t ; i t e m & g t ;  
             & l t ; k e y & g t ;  
                 & l t ; s t r i n g & g t ; A m o u n t & l t ; / s t r i n g & g t ;  
             & l t ; / k e y & g t ;  
             & l t ; v a l u e & g t ;  
                 & l t ; s t r i n g & g t ; G e n e r a l & l t ; / s t r i n g & g t ;  
             & l t ; / v a l u e & g t ;  
         & l t ; / i t e m & g t ;  
         & l t ; i t e m & g t ;  
             & l t ; k e y & g t ;  
                 & l t ; s t r i n g & g t ; W h o M a d e L a s t C h a n g e & l t ; / s t r i n g & g t ;  
             & l t ; / k e y & g t ;  
             & l t ; v a l u e & g t ;  
                 & l t ; s t r i n g & g t ; T e x t & l t ; / s t r i n g & g t ;  
             & l t ; / v a l u e & g t ;  
         & l t ; / i t e m & g t ;  
         & l t ; i t e m & g t ;  
             & l t ; k e y & g t ;  
                 & l t ; s t r i n g & g t ; D a t e O f L a s t C h a n g e & l t ; / s t r i n g & g t ;  
             & l t ; / k e y & g t ;  
             & l t ; v a l u e & g t ;  
                 & l t ; s t r i n g & g t ; D a t e S h o r t D a t e P a t t e r n & l t ; / s t r i n g & g t ;  
             & l t ; / v a l u e & g t ;  
         & l t ; / i t e m & g t ;  
     & l t ; / C o l u m n F o r m a t & g t ;  
     & l t ; C o l u m n A c c u r a c y & g t ; 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 & l t ; s t r i n g & g t ; F u n d C o d e & l t ; / s t r i n g & g t ;  
             & l t ; / k e y & g t ;  
             & l t ; v a l u e & g t ;  
                 & l t ; i n t & g t ; 0 & l t ; / i n t & g t ;  
             & l t ; / v a l u e & g t ;  
         & l t ; / i t e m & g t ;  
         & l t ; i t e m & g t ;  
             & l t ; k e y & g t ;  
                 & l t ; s t r i n g & g t ; B u d g e t R e v e n u e C o d e & l t ; / s t r i n g & g t ;  
             & l t ; / k e y & g t ;  
             & l t ; v a l u e & g t ;  
                 & l t ; i n t & g t ; 0 & l t ; / i n t & g t ;  
             & l t ; / v a l u e & g t ;  
         & l t ; / i t e m & g t ;  
         & l t ; i t e m & g t ;  
             & l t ; k e y & g t ;  
                 & l t ; s t r i n g & g t ; T a x J u r i s d i c t i o n I D & l t ; / s t r i n g & g t ;  
             & l t ; / k e y & g t ;  
             & l t ; v a l u e & g t ;  
                 & l t ; i n t & g t ; 0 & l t ; / i n t & g t ;  
             & l t ; / v a l u e & g t ;  
         & l t ; / i t e m & g t ;  
         & l t ; i t e m & g t ;  
             & l t ; k e y & g t ;  
                 & l t ; s t r i n g & g t ; S u b m i t t e d A m o u n t & l t ; / s t r i n g & g t ;  
             & l t ; / k e y & g t ;  
             & l t ; v a l u e & g t ;  
                 & l t ; i n t & g t ; 0 & l t ; / i n t & g t ;  
             & l t ; / v a l u e & g t ;  
         & l t ; / i t e m & g t ;  
         & l t ; i t e m & g t ;  
             & l t ; k e y & g t ;  
                 & l t ; s t r i n g & g t ; A m o u n t & l t ; / s t r i n g & g t ; 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 & l t ; / C o l u m n A c c u r a c y & g t ;  
     & l t ; C o l u m n C u r r e n c y S y m b o l & g t ;  
         & l t ; i t e m & g t ;  
             & l t ; k e y & g t ;  
                 & l t ; s t r i n g & g t ; L E & l t ; / s t r i n g & g t ;  
             & l t ; / k e y & g t ;  
             & l t ; v a l u e & g t ;  
                 & l t ; s t r i n g & g t ; $ & l t ; / s t r i n g & g t ;  
             & l t ; / v a l u e & g t ;  
         & l t ; / i t e m & g t ;  
         & l t ; i t e m & g t ;  
             & l t ; k e y & g t ;  
                 & l t ; s t r i n g & g t ; S t a t e F y & l t ; / s t r i n g & g t ;  
             & l t ; / k e y & g t ;  
             & l t ; v a l u e & g t ;  
                 & l t ; s t r i n g & g t ; $ & l t ; / s t r i n g & g t ;  
             & l t ; / v a l u e & g t ;  
         & l t ; / i t e m & g t ;  
         & l t ; i t e m & g t ;  
             & l t ; k e y & g t ;  
                 & l t ; s t r i n g & g t ; F u n d C o d e & l t ; / s t r i n g & g t ;  
             & l t ; / k e y & g t ;  
             & l t ; v a l u e & g t ;  
                 & l t ; s t r i n g & g t ; $ & l t ; / s t r i n g & g t ;  
             & l t ; / v a l u e & g t ;  
         & l t ; / i t e m & g t ;  
         & l t ; i t e m & g t ;  
             & l t ; k e y & g t ;  
                 & l t ; s t r i n g & g t ; B u d g e t R e v e n u e C o d e & l t ; / s t r i n g & g t ;  
             & l t ; / k e y & g t ;  
             & l t ; v a l u e & g t ;  
                 & l t ; s t r i n g & g t ; $ & l t ; / s t r i n g & g t ;  
             & l t ; / v a l u e & g t ;  
         & l t ; / i t e m & g t ;  
         & l t ; i t e m & g t ;  
             & l t ; k e y & g t ;  
                 & l t ; s t r i n g & g t ; T a x J u r i s d i c t i o n I D & l t ; / s t r i n g & g t ;  
             & l t ; / k e y & g t ;  
             & l t ; v a l u e & g t ;  
                 & l t ; s t r i n g & g t ; $ & l t ; / s t r i n g & g t ;  
             & l t ; / v a l u e & g t ;  
         & l t ; / i t e m & g t ;  
         & l t ; i t e m & g t ;  
             & l t ; k e y & g t ;  
                 & l t ; s t r i n g & g t ; S u b m i t t e d A m o u n t & l t ; / s t r i n g & g t ;  
             & l t ; / k e y & g t ;  
             & l t ; v a l u e & g t ;  
                 & l t ; s t r i n g & g t ; $ & l t ; / s t r i n g & g t ;  
             & l t ; / v a l u e & g t ;  
         & l t ; / i t e m & g t ;  
         & l t ; i t e m & g t ;  
             & l t ; k e y & g t ;  
                 & l t ; s t r i n g & g t ; A m o u n t & l t ; / s t r i n g & g t ;  
             & l t ; / k e y & g t ;  
             & l t ; v a l u e & g t ;  
                 & l t ; s t r i n g & g t ; $ & l t ; / s t r i n g & g t ;  
             & l t ; / v a l u e & g t ;  
         & l t ; / i t e m & g t ;  
         & l t ; i t e m & g t ;  
             & l t ; k e y & g t ;  
                 & l t ; s t r i n g & g t ; W h o M a d e L a s t C h a n g e & l t ; / s t r i n g & g t ;  
             & l t ; / k e y & g t ;  
             & l t ; v a l u e & g t ;  
                 & l t ; s t r i n g & g t ; $ & l t ; / s t r i n g & g t ;  
             & l t ; / v a l u e & g t ;  
         & l t ; / i t e m & g t ;  
         & l t ; i t e m & g t ;  
             & l t ; k e y & g t ;  
                 & l t ; s t r i n g & g t ; D a t e O f L a s t C h a n g e & l t ; / s t r i n g & g t ;  
             & l t ; / k e y & g t ;  
             & l t ; v a l u e & g t ;  
                 & l t ; s t r i n g & g t ; $ & l t ; / s t r i n g & g t ;  
             & l t ; / v a l u e & g t ;  
         & l t ; / i t e m & g t ;  
     & l t ; / C o l u m n C u r r e n c y S y m b o l & g t ;  
     & l t ; C o l u m n P o s i t i v e P a t t e r n & g t ; 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 & l t ; s t r i n g & g t ; F u n d C o d e & l t ; / s t r i n g & g t ;  
             & l t ; / k e y & g t ;  
             & l t ; v a l u e & g t ;  
                 & l t ; i n t & g t ; 0 & l t ; / i n t & g t ;  
             & l t ; / v a l u e & g t ;  
         & l t ; / i t e m & g t ;  
         & l t ; i t e m & g t ;  
             & l t ; k e y & g t ;  
                 & l t ; s t r i n g & g t ; B u d g e t R e v e n u e C o d e & l t ; / s t r i n g & g t ;  
             & l t ; / k e y & g t ;  
             & l t ; v a l u e & g t ;  
                 & l t ; i n t & g t ; 0 & l t ; / i n t & g t ;  
             & l t ; / v a l u e & g t ;  
         & l t ; / i t e m & g t ;  
         & l t ; i t e m & g t ;  
             & l t ; k e y & g t ;  
                 & l t ; s t r i n g & g t ; T a x J u r i s d i c t i o n I D & l t ; / s t r i n g & g t ;  
             & l t ; / k e y & g t ;  
             & l t ; v a l u e & g t ;  
                 & l t ; i n t & g t ; 0 & l t ; / i n t & g t ;  
             & l t ; / v a l u e & g t ;  
         & l t ; / i t e m & g t ;  
         & l t ; i t e m & g t ;  
             & l t ; k e y & g t ;  
                 & l t ; s t r i n g & g t ; S u b m i t t e d A m o u n t & l t ; / s t r i n g & g t ;  
             & l t ; / k e y & g t ;  
             & l t ; v a l u e & g t ;  
                 & l t ; i n t & g t ; 0 & l t ; / i n t & g t ;  
             & l t ; / v a l u e & g t ;  
         & l t ; / i t e m & g t ;  
         & l t ; i t e m & g t ;  
             & l t ; k e y & g t ;  
                 & l t ; s t r i n g & g t ; A m o u n t & l t ; / s t r i n g & g t ; 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 & l t ; / C o l u m n P o s i t i v e P a t t e r n & g t ;  
     & l t ; C o l u m n N e g a t i v e P a t t e r n & g t ; 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 & l t ; s t r i n g & g t ; F u n d C o d e & l t ; / s t r i n g & g t ;  
             & l t ; / k e y & g t ;  
             & l t ; v a l u e & g t ;  
                 & l t ; i n t & g t ; 0 & l t ; / i n t & g t ;  
             & l t ; / v a l u e & g t ;  
         & l t ; / i t e m & g t ;  
         & l t ; i t e m & g t ;  
             & l t ; k e y & g t ;  
                 & l t ; s t r i n g & g t ; B u d g e t R e v e n u e C o d e & l t ; / s t r i n g & g t ;  
             & l t ; / k e y & g t ;  
             & l t ; v a l u e & g t ;  
                 & l t ; i n t & g t ; 0 & l t ; / i n t & g t ;  
             & l t ; / v a l u e & g t ;  
         & l t ; / i t e m & g t ;  
         & l t ; i t e m & g t ;  
             & l t ; k e y & g t ;  
                 & l t ; s t r i n g & g t ; T a x J u r i s d i c t i o n I D & l t ; / s t r i n g & g t ;  
             & l t ; / k e y & g t ;  
             & l t ; v a l u e & g t ;  
                 & l t ; i n t & g t ; 0 & l t ; / i n t & g t ;  
             & l t ; / v a l u e & g t ;  
         & l t ; / i t e m & g t ;  
         & l t ; i t e m & g t ;  
             & l t ; k e y & g t ;  
                 & l t ; s t r i n g & g t ; S u b m i t t e d A m o u n t & l t ; / s t r i n g & g t ;  
             & l t ; / k e y & g t ;  
             & l t ; v a l u e & g t ;  
                 & l t ; i n t & g t ; 0 & l t ; / i n t & g t ;  
             & l t ; / v a l u e & g t ;  
         & l t ; / i t e m & g t ;  
         & l t ; i t e m & g t ;  
             & l t ; k e y & g t ;  
                 & l t ; s t r i n g & g t ; A m o u n t & l t ; / s t r i n g & g t ; 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 & l t ; / C o l u m n N e g a t i v e P a t t e r n & g t ;  
     & l t ; C o l u m n W i d t h s & g t ;  
         & l t ; i t e m & g t ;  
             & l t ; k e y & g t ;  
                 & l t ; s t r i n g & g t ; L E & l t ; / s t r i n g & g t ;  
             & l t ; / k e y & g t ;  
             & l t ; v a l u e & g t ;  
                 & l t ; i n t & g t ; 6 6 & l t ; / i n t & g t ;  
             & l t ; / v a l u e & g t ;  
         & l t ; / i t e m & g t ;  
         & l t ; i t e m & g t ;  
             & l t ; k e y & g t ;  
                 & l t ; s t r i n g & g t ; S t a t e F y & l t ; / s t r i n g & g t ;  
             & l t ; / k e y & g t ;  
             & l t ; v a l u e & g t ;  
                 & l t ; i n t & g t ; 9 9 & l t ; / i n t & g t ;  
             & l t ; / v a l u e & g t ;  
         & l t ; / i t e m & g t ;  
         & l t ; i t e m & g t ;  
             & l t ; k e y & g t ;  
                 & l t ; s t r i n g & g t ; F u n d C o d e & l t ; / s t r i n g & g t ;  
             & l t ; / k e y & g t ;  
             & l t ; v a l u e & g t ;  
                 & l t ; i n t & g t ; 1 1 6 & l t ; / i n t & g t ;  
             & l t ; / v a l u e & g t ;  
         & l t ; / i t e m & g t ;  
         & l t ; i t e m & g t ;  
             & l t ; k e y & g t ;  
                 & l t ; s t r i n g & g t ; B u d g e t R e v e n u e C o d e & l t ; / s t r i n g & g t ;  
             & l t ; / k e y & g t ;  
             & l t ; v a l u e & g t ;  
                 & l t ; i n t & g t ; 1 8 4 & l t ; / i n t & g t ;  
             & l t ; / v a l u e & g t ;  
         & l t ; / i t e m & g t ;  
         & l t ; i t e m & g t ;  
             & l t ; k e y & g t ;  
                 & l t ; s t r i n g & g t ; T a x J u r i s d i c t i o n I D & l t ; / s t r i n g & g t ;  
             & l t ; / k e y & g t ;  
             & l t ; v a l u e & g t ;  
                 & l t ; i n t & g t ; 1 5 6 & l t ; / i n t & g t ;  
             & l t ; / v a l u e & g t ;  
         & l t ; / i t e m & g t ;  
         & l t ; i t e m & g t ;  
             & l t ; k e y & g t ;  
                 & l t ; s t r i n g & g t ; S u b m i t t e d A m o u n t & l t ; / s t r i n g & g t ;  
             & l t ; / k e y & g t ;  
             & l t ; v a l u e & g t ;  
                 & l t ; i n t & g t ; 1 6 8 & l t ; / i n t & g t ;  
             & l t ; / v a l u e & g t ;  
         & l t ; / i t e m & g t ;  
         & l t ; i t e m & g t ;  
             & l t ; k e y & g t ;  
                 & l t ; s t r i n g & g t ; A m o u n t & l t ; / s t r i n g & g t ;  
             & l t ; / k e y & g t ;  
             & l t ; v a l u e & g t ;  
                 & l t ; i n t & g t ; 1 0 3 & l t ; / i n t & g t ;  
             & l t ; / v a l u e & g t ;  
         & l t ; / i t e m & g t ;  
         & l t ; i t e m & g t ;  
             & l t ; k e y & g t ;  
                 & l t ; s t r i n g & g t ; W h o M a d e L a s t C h a n g e & l t ; / s t r i n g & g t ;  
             & l t ; / k e y & g t ;  
             & l t ; v a l u e & g t ;  
                 & l t ; i n t & g t ; 1 8 7 & l t ; / i n t & g t ;  
             & l t ; / v a l u e & g t ;  
         & l t ; / i t e m & g t ;  
         & l t ; i t e m & g t ;  
             & l t ; k e y & g t ;  
                 & l t ; s t r i n g & g t ; D a t e O f L a s t C h a n g e & l t ; / s t r i n g & g t ;  
             & l t ; / k e y & g t ;  
             & l t ; v a l u e & g t ;  
                 & l t ; i n t & g t ; 1 6 7 & l t ; / i n t & g t ;  
             & l t ; / v a l u e & g t ;  
         & l t ; / i t e m & g t ;  
     & l t ; / C o l u m n W i d t h s & g t ;  
     & l t ; C o l u m n D i s p l a y I n d e x & g t ;  
         & l t ; i t e m & g t ;  
             & l t ; k e y & g t ;  
                 & l t ; s t r i n g & g t ; L E & l t ; / s t r i n g & g t ;  
             & l t ; / k e y & g t ;  
             & l t ; v a l u e & g t ;  
                 & l t ; i n t & g t ; 0 & l t ; / i n t & g t ;  
             & l t ; / v a l u e & g t ;  
         & l t ; / i t e m & g t ;  
         & l t ; i t e m & g t ;  
             & l t ; k e y & g t ;  
                 & l t ; s t r i n g & g t ; S t a t e F y & l t ; / s t r i n g & g t ;  
             & l t ; / k e y & g t ;  
             & l t ; v a l u e & g t ;  
                 & l t ; i n t & g t ; 1 & l t ; / i n t & g t ;  
             & l t ; / v a l u e & g t ;  
         & l t ; / i t e m & g t ;  
         & l t ; i t e m & g t ;  
             & l t ; k e y & g t ;  
                 & l t ; s t r i n g & g t ; F u n d C o d e & l t ; / s t r i n g & g t ;  
             & l t ; / k e y & g t ;  
             & l t ; v a l u e & g t ;  
                 & l t ; i n t & g t ; 2 & l t ; / i n t & g t ;  
             & l t ; / v a l u e & g t ;  
         & l t ; / i t e m & g t ;  
         & l t ; i t e m & g t ;  
             & l t ; k e y & g t ;  
                 & l t ; s t r i n g & g t ; B u d g e t R e v e n u e C o d e & l t ; / s t r i n g & g t ;  
             & l t ; / k e y & g t ;  
             & l t ; v a l u e & g t ;  
                 & l t ; i n t & g t ; 3 & l t ; / i n t & g t ;  
             & l t ; / v a l u e & g t ;  
         & l t ; / i t e m & g t ;  
         & l t ; i t e m & g t ;  
             & l t ; k e y & g t ;  
                 & l t ; s t r i n g & g t ; T a x J u r i s d i c t i o n I D & l t ; / s t r i n g & g t ;  
             & l t ; / k e y & g t ;  
             & l t ; v a l u e & g t ;  
                 & l t ; i n t & g t ; 4 & l t ; / i n t & g t ;  
             & l t ; / v a l u e & g t ;  
         & l t ; / i t e m & g t ;  
         & l t ; i t e m & g t ;  
             & l t ; k e y & g t ;  
                 & l t ; s t r i n g & g t ; S u b m i t t e d A m o u n t & l t ; / s t r i n g & g t ;  
             & l t ; / k e y & g t ;  
             & l t ; v a l u e & g t ;  
                 & l t ; i n t & g t ; 5 & l t ; / i n t & g t ;  
             & l t ; / v a l u e & g t ;  
         & l t ; / i t e m & g t ;  
         & l t ; i t e m & g t ;  
             & l t ; k e y & g t ;  
                 & l t ; s t r i n g & g t ; A m o u n t & l t ; / s t r i n g & g t ;  
             & l t ; / k e y & g t ;  
             & l t ; v a l u e & g t ;  
                 & l t ; i n t & g t ; 6 & l t ; / i n t & g t ;  
             & l t ; / v a l u e & g t ;  
         & l t ; / i t e m & g t ;  
         & l t ; i t e m & g t ;  
             & l t ; k e y & g t ;  
                 & l t ; s t r i n g & g t ; W h o M a d e L a s t C h a n g e & l t ; / s t r i n g & g t ;  
             & l t ; / k e y & g t ;  
             & l t ; v a l u e & g t ;  
                 & l t ; i n t & g t ; 7 & l t ; / i n t & g t ;  
             & l t ; / v a l u e & g t ;  
         & l t ; / i t e m & g t ;  
         & l t ; i t e m & g t ;  
             & l t ; k e y & g t ;  
                 & l t ; s t r i n g & g t ; D a t e O f L a s t C h a n g e & l t ; / s t r i n g & g t ;  
             & l t ; / k e y & g t ;  
             & l t ; v a l u e & g t ;  
                 & l t ; i n t & g t ; 8 & l t ; / i n t & g t ;  
             & l t ; / v a l u e & g t ;  
         & l t ; / i t e m & g t ;  
     & l t ; / C o l u m n D i s p l a y I n d e x & g t ;  
     & l t ; C o l u m n F r o z e n   / & g t ;  
     & l t ; C o l u m n H i d d e n   / & g t ;  
     & l t ; C o l u m n C h e c k e d & g t ;  
         & l t ; i t e m & g t ;  
             & l t ; k e y & g t ;  
                 & l t ; s t r i n g & g t ; L E & l t ; / s t r i n g & g t ;  
             & l t ; / k e y & g t ;  
             & l t ; v a l u e & g t ;  
                 & l t ; b o o l e a n & g t ; t r u e & l t ; / b o o l e a n & g t ;  
             & l t ; / v a l u e & g t ;  
         & l t ; / i t e m & g t ;  
         & l t ; i t e m & g t ;  
             & l t ; k e y & g t ;  
                 & l t ; s t r i n g & g t ; S t a t e F y & l t ; / s t r i n g & g t ;  
             & l t ; / k e y & g t ;  
             & l t ; v a l u e & g t ;  
                 & l t ; b o o l e a n & g t ; t r u e & l t ; / b o o l e a n & g t ;  
             & l t ; / v a l u e & g t ;  
         & l t ; / i t e m & g t ;  
         & l t ; i t e m & g t ;  
             & l t ; k e y & g t ;  
                 & l t ; s t r i n g & g t ; F u n d C o d e & l t ; / s t r i n g & g t ;  
             & l t ; / k e y & g t ;  
             & l t ; v a l u e & g t ;  
                 & l t ; b o o l e a n & g t ; t r u e & l t ; / b o o l e a n & g t ;  
             & l t ; / v a l u e & g t ;  
         & l t ; / i t e m & g t ;  
         & l t ; i t e m & g t ;  
             & l t ; k e y & g t ;  
                 & l t ; s t r i n g & g t ; B u d g e t R e v e n u e C o d e & l t ; / s t r i n g & g t ;  
             & l t ; / k e y & g t ;  
             & l t ; v a l u e & g t ;  
                 & l t ; b o o l e a n & g t ; t r u e & l t ; / b o o l e a n & g t ;  
             & l t ; / v a l u e & g t ;  
         & l t ; / i t e m & g t ;  
         & l t ; i t e m & g t ;  
             & l t ; k e y & g t ;  
                 & l t ; s t r i n g & g t ; T a x J u r i s d i c t i o n I D & l t ; / s t r i n g & g t ;  
             & l t ; / k e y & g t ;  
             & l t ; v a l u e & g t ;  
                 & l t ; b o o l e a n & g t ; f a l s e & l t ; / b o o l e a n & g t ;  
             & l t ; / v a l u e & g t ;  
         & l t ; / i t e m & g t ;  
         & l t ; i t e m & g t ;  
             & l t ; k e y & g t ;  
                 & l t ; s t r i n g & g t ; S u b m i t t e d A m o u n t & l t ; / s t r i n g & g t ;  
             & l t ; / k e y & g t ;  
             & l t ; v a l u e & g t ;  
                 & l t ; b o o l e a n & g t ; f a l s e & l t ; / b o o l e a n & g t ;  
             & l t ; / v a l u e & g t ;  
         & l t ; / i t e m & g t ;  
         & l t ; i t e m & g t ;  
             & l t ; k e y & g t ;  
                 & l t ; s t r i n g & g t ; A m o u n t & l t ; / s t r i n g & g t ;  
             & l t ; / k e y & g t ;  
             & l t ; v a l u e & g t ;  
                 & l t ; b o o l e a n & g t ; t r u e & l t ; / b o o l e a n & g t ;  
             & l t ; / v a l u e & g t ;  
         & l t ; / i t e m & g t ;  
         & l t ; i t e m & g t ;  
             & l t ; k e y & g t ;  
                 & l t ; s t r i n g & g t ; W h o M a d e L a s t C h a n g e & l t ; / s t r i n g & g t ;  
             & l t ; / k e y & g t ;  
             & l t ; v a l u e & g t ;  
                 & l t ; b o o l e a n & g t ; f a l s e & l t ; / b o o l e a n & g t ;  
             & l t ; / v a l u e & g t ;  
         & l t ; / i t e m & g t ;  
         & l t ; i t e m & g t ;  
             & l t ; k e y & g t ;  
                 & l t ; s t r i n g & g t ; D a t e O f L a s t C h a n g e & l t ; / s t r i n g & g t ;  
             & l t ; / k e y & g t ;  
             & l t ; v a l u e & g t ;  
                 & l t ; b o o l e a n & g t ; f a l s e & l t ; / b o o l e a n & g t ;  
             & l t ; / v a l u e & g t ;  
         & l t ; / i t e m & g t ;  
     & l t ; / C o l u m n C h e c k e d & g t ;  
     & l t ; C o l u m n F i l t e r & g t ;  
         & l t ; i t e m & g t ;  
             & l t ; k e y & g t ;  
                 & l t ; s t r i n g & g t ; F u n d C o d e & l t ; / s t r i n g & g t ;  
             & l t ; / k e y & g t ;  
             & l t ; v a l u e & g t ;  
                 & l t ; F i l t e r E x p r e s s i o n   x s i : n i l = " t r u e "   / & g t ;  
             & l t ; / v a l u e & g t ;  
         & l t ; / i t e m & g t ;  
     & l t ; / C o l u m n F i l t e r & g t ;  
     & l t ; S e l e c t i o n F i l t e r & g t ;  
         & l t ; i t e m & g t ;  
             & l t ; k e y & g t ;  
                 & l t ; s t r i n g & g t ; F u n d C o d e & l t ; / s t r i n g & g t ;  
             & l t ; / k e y & g t ;  
             & l t ; v a l u e & g t ;  
                 & l t ; S e l e c t i o n F i l t e r & g t ;  
                     & l t ; S e l e c t i o n T y p e & g t ; S e l e c t & l t ; / S e l e c t i o n T y p e & g t ;  
                     & l t ; I t e m s & g t ;  
                         & l t ; a n y T y p e   x s i : t y p e = " x s d : s t r i n g " & g t ; 0 1 & l t ; / a n y T y p e & g t ;  
                     & l t ; / I t e m s & g t ;  
                 & l t ; / S e l e c t i o n F i l t e r & g t ;  
             & l t ; / v a l u e & g t ;  
         & l t ; / i t e m & g t ;  
     & l t ; / S e l e c t i o n F i l t e r & g t ;  
     & l t ; F i l t e r P a r a m e t e r s & g t ;  
         & l t ; i t e m & g t ;  
             & l t ; k e y & g t ;  
                 & l t ; s t r i n g & g t ; F u n d C o d e & l t ; / s t r i n g & g t ;  
             & l t ; / k e y & g t ;  
             & l t ; v a l u e & g t ;  
                 & l t ; C o m m a n d P a r a m e t e r s   / & g t ;  
             & l t ; / v a l u e & g t ;  
         & l t ; / i t e m & g t ;  
     & l t ; / F i l t e r P a r a m e t e r s & g t ;  
     & l t ; I s S o r t D e s c e n d i n g & g t ; f a l s e & l t ; / I s S o r t D e s c e n d i n g & g t ;  
 & l t ; / T a b l e W i d g e t G r i d S e r i a l i z a t i o n & g t ; ] ] & g t ; & l t ; / A n n o t a t i o n C o n t e n t & g t ; & l t ; / G e m i n i & g t ; < / V a l u e > < / A n n o t a t i o n > < / A n n o t a t i o n s > < S o u r c e   x s i : t y p e = " D a t a S o u r c e V i e w B i n d i n g " > < D a t a S o u r c e V i e w I D > S a n d b o x < / D a t a S o u r c e V i e w I D > < / S o u r c e > < U n k n o w n M e m b e r   v a l u e n s = " d d l 2 0 0 _ 2 0 0 " > A u t o m a t i c N u l l < / U n k n o w n M e m b e r > < E r r o r C o n f i g u r a t i o n > < K e y N o t F o u n d > I g n o r e E r r o r < / K e y N o t F o u n d > < K e y D u p l i c a t e > R e p o r t A n d S t o p < / K e y D u p l i c a t e > < N u l l K e y N o t A l l o w e d > R e p o r t A n d S t o p < / N u l l K e y N o t A l l o w e d > < / E r r o r C o n f i g u r a t i o n > < S t o r a g e M o d e   v a l u e n s = " d d l 2 0 0 _ 2 0 0 " > I n M e m o r y < / S t o r a g e M o d e > < L a n g u a g e > 1 0 3 3 < / L a n g u a g e > < U n k n o w n M e m b e r N a m e > U n k n o w n < / U n k n o w n M e m b e r N a m e > < A t t r i b u t e s > < 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 L E < / A t t r i b u t e I D > < O v e r r i d e B e h a v i o r > N o n e < / O v e r r i d e B e h a v i o r > < N a m e > L E < / N a m e > < / A t t r i b u t e R e l a t i o n s h i p > < A t t r i b u t e R e l a t i o n s h i p > < A t t r i b u t e I D > S t a t e F y < / A t t r i b u t e I D > < O v e r r i d e B e h a v i o r > N o n e < / O v e r r i d e B e h a v i o r > < N a m e > S t a t e F y < / N a m e > < / A t t r i b u t e R e l a t i o n s h i p > < A t t r i b u t e R e l a t i o n s h i p > < A t t r i b u t e I D > F u n d C o d e < / A t t r i b u t e I D > < O v e r r i d e B e h a v i o r > N o n e < / O v e r r i d e B e h a v i o r > < N a m e > F u n d C o d e < / N a m e > < / A t t r i b u t e R e l a t i o n s h i p > < A t t r i b u t e R e l a t i o n s h i p > < A t t r i b u t e I D > B u d g e t R e v e n u e C o d e < / A t t r i b u t e I D > < O v e r r i d e B e h a v i o r > N o n e < / O v e r r i d e B e h a v i o r > < N a m e > B u d g e t R e v e n u e C o d e < / N a m e > < / A t t r i b u t e R e l a t i o n s h i p > < A t t r i b u t e R e l a t i o n s h i p > < A t t r i b u t e I D > A m o u n t < / A t t r i b u t e I D > < O v e r r i d e B e h a v i o r > N o n e < / O v e r r i d e B e h a v i o r > < N a m e > A m o u n t < / N a m e > < / A t t r i b u t e R e l a t i o n s h i p > < / A t t r i b u t e R e l a t i o n s h i p s > < O r d e r B y > K e y < / O r d e r B y > < A t t r i b u t e H i e r a r c h y V i s i b l e > f a l s e < / A t t r i b u t e H i e r a r c h y V i s i b l e > < / A t t r i b u t e > < A t t r i b u t e > < I D > L E < / I D > < N a m e > L E < / N a m e > < K e y C o l u m n s > < K e y C o l u m n > < N u l l P r o c e s s i n g > P r e s e r v e < / N u l l P r o c e s s i n g > < D a t a T y p e > W C h a r < / D a t a T y p e > < D a t a S i z e > 1 3 1 0 7 2 < / D a t a S i z e > < I n v a l i d X m l C h a r a c t e r s > R e m o v e < / I n v a l i d X m l C h a r a c t e r s > < S o u r c e   x s i : t y p e = " C o l u m n B i n d i n g " > < T a b l e I D > _ x 0 0 3 7 _ f e b 2 6 8 a - 0 d 6 e - 4 6 9 c - 9 2 5 a - 5 4 b e c 0 1 1 3 6 a a < / T a b l e I D > < C o l u m n I D > L E < / C o l u m n I D > < / S o u r c e > < / K e y C o l u m n > < / K e y C o l u m n s > < N a m e C o l u m n > < N u l l P r o c e s s i n g > Z e r o O r B l a n k < / N u l l P r o c e s s i n g > < D a t a T y p e > W C h a r < / D a t a T y p e > < D a t a S i z e > 1 3 1 0 7 2 < / D a t a S i z e > < I n v a l i d X m l C h a r a c t e r s > R e m o v e < / I n v a l i d X m l C h a r a c t e r s > < S o u r c e   x s i : t y p e = " C o l u m n B i n d i n g " > < T a b l e I D > _ x 0 0 3 7 _ f e b 2 6 8 a - 0 d 6 e - 4 6 9 c - 9 2 5 a - 5 4 b e c 0 1 1 3 6 a a < / T a b l e I D > < C o l u m n I D > L E < / C o l u m n I D > < / S o u r c e > < / N a m e C o l u m n > < O r d e r B y > K e y < / O r d e r B y > < / A t t r i b u t e > < A t t r i b u t e > < I D > S t a t e F y < / I D > < N a m e > S t a t e F y < / N a m e > < K e y C o l u m n s > < K e y C o l u m n > < N u l l P r o c e s s i n g > P r e s e r v e < / N u l l P r o c e s s i n g > < D a t a T y p e > B i g I n t < / D a t a T y p e > < D a t a S i z e > - 1 < / D a t a S i z e > < I n v a l i d X m l C h a r a c t e r s > R e m o v e < / I n v a l i d X m l C h a r a c t e r s > < S o u r c e   x s i : t y p e = " C o l u m n B i n d i n g " > < T a b l e I D > _ x 0 0 3 7 _ f e b 2 6 8 a - 0 d 6 e - 4 6 9 c - 9 2 5 a - 5 4 b e c 0 1 1 3 6 a a < / T a b l e I D > < C o l u m n I D > S t a t e F y < / C o l u m n I D > < / S o u r c e > < / K e y C o l u m n > < / K e y C o l u m n s > < N a m e C o l u m n > < N u l l P r o c e s s i n g > Z e r o O r B l a n k < / N u l l P r o c e s s i n g > < D a t a T y p e > W C h a r < / D a t a T y p e > < D a t a S i z e > - 1 < / D a t a S i z e > < I n v a l i d X m l C h a r a c t e r s > R e m o v e < / I n v a l i d X m l C h a r a c t e r s > < S o u r c e   x s i : t y p e = " C o l u m n B i n d i n g " > < T a b l e I D > _ x 0 0 3 7 _ f e b 2 6 8 a - 0 d 6 e - 4 6 9 c - 9 2 5 a - 5 4 b e c 0 1 1 3 6 a a < / T a b l e I D > < C o l u m n I D > S t a t e F y < / C o l u m n I D > < / S o u r c e > < / N a m e C o l u m n > < O r d e r B y > K e y < / O r d e r B y > < / A t t r i b u t e > < A t t r i b u t e > < I D > F u n d C o d e < / I D > < N a m e > F u n d C o d e < / N a m e > < K e y C o l u m n s > < K e y C o l u m n > < N u l l P r o c e s s i n g > P r e s e r v e < / N u l l P r o c e s s i n g > < D a t a T y p e > W C h a r < / D a t a T y p e > < D a t a S i z e > 1 3 1 0 7 2 < / D a t a S i z e > < I n v a l i d X m l C h a r a c t e r s > R e m o v e < / I n v a l i d X m l C h a r a c t e r s > < S o u r c e   x s i : t y p e = " C o l u m n B i n d i n g " > < T a b l e I D > _ x 0 0 3 7 _ f e b 2 6 8 a - 0 d 6 e - 4 6 9 c - 9 2 5 a - 5 4 b e c 0 1 1 3 6 a a < / T a b l e I D > < C o l u m n I D > F u n d C o d e < / C o l u m n I D > < / S o u r c e > < / K e y C o l u m n > < / K e y C o l u m n s > < N a m e C o l u m n > < N u l l P r o c e s s i n g > Z e r o O r B l a n k < / N u l l P r o c e s s i n g > < D a t a T y p e > W C h a r < / D a t a T y p e > < D a t a S i z e > 1 3 1 0 7 2 < / D a t a S i z e > < I n v a l i d X m l C h a r a c t e r s > R e m o v e < / I n v a l i d X m l C h a r a c t e r s > < S o u r c e   x s i : t y p e = " C o l u m n B i n d i n g " > < T a b l e I D > _ x 0 0 3 7 _ f e b 2 6 8 a - 0 d 6 e - 4 6 9 c - 9 2 5 a - 5 4 b e c 0 1 1 3 6 a a < / T a b l e I D > < C o l u m n I D > F u n d C o d e < / C o l u m n I D > < / S o u r c e > < / N a m e C o l u m n > < O r d e r B y > K e y < / O r d e r B y > < / A t t r i b u t e > < A t t r i b u t e > < I D > B u d g e t R e v e n u e C o d e < / I D > < N a m e > B u d g e t R e v e n u e C o d e < / N a m e > < K e y C o l u m n s > < K e y C o l u m n > < N u l l P r o c e s s i n g > P r e s e r v e < / N u l l P r o c e s s i n g > < D a t a T y p e > W C h a r < / D a t a T y p e > < D a t a S i z e > 1 3 1 0 7 2 < / D a t a S i z e > < I n v a l i d X m l C h a r a c t e r s > R e m o v e < / I n v a l i d X m l C h a r a c t e r s > < S o u r c e   x s i : t y p e = " C o l u m n B i n d i n g " > < T a b l e I D > _ x 0 0 3 7 _ f e b 2 6 8 a - 0 d 6 e - 4 6 9 c - 9 2 5 a - 5 4 b e c 0 1 1 3 6 a a < / T a b l e I D > < C o l u m n I D > B u d g e t R e v e n u e C o d e < / C o l u m n I D > < / S o u r c e > < / K e y C o l u m n > < / K e y C o l u m n s > < N a m e C o l u m n > < N u l l P r o c e s s i n g > Z e r o O r B l a n k < / N u l l P r o c e s s i n g > < D a t a T y p e > W C h a r < / D a t a T y p e > < D a t a S i z e > 1 3 1 0 7 2 < / D a t a S i z e > < I n v a l i d X m l C h a r a c t e r s > R e m o v e < / I n v a l i d X m l C h a r a c t e r s > < S o u r c e   x s i : t y p e = " C o l u m n B i n d i n g " > < T a b l e I D > _ x 0 0 3 7 _ f e b 2 6 8 a - 0 d 6 e - 4 6 9 c - 9 2 5 a - 5 4 b e c 0 1 1 3 6 a a < / T a b l e I D > < C o l u m n I D > B u d g e t R e v e n u e C o d e < / C o l u m n I D > < / S o u r c e > < / N a m e C o l u m n > < O r d e r B y > K e y < / O r d e r B y > < / A t t r i b u t e > < A t t r i b u t e > < I D > A m o u n t < / I D > < N a m e > A m o u n t < / N a m e > < K e y C o l u m n s > < K e y C o l u m n > < N u l l P r o c e s s i n g > P r e s e r v e < / N u l l P r o c e s s i n g > < D a t a T y p e > D o u b l e < / D a t a T y p e > < D a t a S i z e > - 1 < / D a t a S i z e > < I n v a l i d X m l C h a r a c t e r s > R e m o v e < / I n v a l i d X m l C h a r a c t e r s > < S o u r c e   x s i : t y p e = " C o l u m n B i n d i n g " > < T a b l e I D > _ x 0 0 3 7 _ f e b 2 6 8 a - 0 d 6 e - 4 6 9 c - 9 2 5 a - 5 4 b e c 0 1 1 3 6 a a < / T a b l e I D > < C o l u m n I D > A m o u n t < / C o l u m n I D > < / S o u r c e > < / K e y C o l u m n > < / K e y C o l u m n s > < N a m e C o l u m n > < N u l l P r o c e s s i n g > Z e r o O r B l a n k < / N u l l P r o c e s s i n g > < D a t a T y p e > W C h a r < / D a t a T y p e > < D a t a S i z e > - 1 < / D a t a S i z e > < I n v a l i d X m l C h a r a c t e r s > R e m o v e < / I n v a l i d X m l C h a r a c t e r s > < S o u r c e   x s i : t y p e = " C o l u m n B i n d i n g " > < T a b l e I D > _ x 0 0 3 7 _ f e b 2 6 8 a - 0 d 6 e - 4 6 9 c - 9 2 5 a - 5 4 b e c 0 1 1 3 6 a a < / T a b l e I D > < C o l u m n I D > A m o u n t < / C o l u m n I D > < / S o u r c e > < / N a m e C o l u m n > < O r d e r B y > K e y < / O r d e r B y > < / A t t r i b u t e > < / A t t r i b u t e s > < P r o a c t i v e C a c h i n g > < S i l e n c e I n t e r v a l > - P T 1 S < / S i l e n c e I n t e r v a l > < L a t e n c y > - P T 1 S < / L a t e n c y > < S i l e n c e O v e r r i d e I n t e r v a l > - P T 1 S < / S i l e n c e O v e r r i d e I n t e r v a l > < F o r c e R e b u i l d I n t e r v a l > - P T 1 S < / F o r c e R e b u i l d I n t e r v a l > < S o u r c e   x s i : t y p e = " P r o a c t i v e C a c h i n g I n h e r i t e d B i n d i n g "   / > < / P r o a c t i v e C a c h i n g > < / D i m e n s i o n > < D i m e n s i o n > < I D > b 6 4 2 5 0 4 6 - 3 e 4 e - 4 6 2 4 - 9 8 3 b - 5 a e a 2 4 f 5 c b 2 c < / I D > < N a m e > t b l M F D S A < / N a m e > < A n n o t a t i o n s > < A n n o t a t i o n > < N a m e > T a b l e W i d g e t S e r i a l i z a t i o n < / N a m e > < V a l u e > & l t ; ? x m l   v e r s i o n = " 1 . 0 "   e n c o d i n g = " U T F - 1 6 " ? & g t ; & l t ; G e m i n i   x m l n s = " T a b l e W i d g e t S e r i a l i z a t i o n " & g t ; & l t ; A n n o t a t i o n C o n t e n t & g t ; & l t ; ! [ C D A T A [ & l t ; ? x m l   v e r s i o n = " 1 . 0 " ? & g t ;  
 & l t ; T a b l e W i d g e t G r i d S e r i a l i z a t i o n   x m l n s : x s i = " h t t p : / / w w w . w 3 . o r g / 2 0 0 1 / X M L S c h e m a - i n s t a n c e "   x m l n s : x s d = " h t t p : / / w w w . w 3 . o r g / 2 0 0 1 / X M L S c h e m a " & g t ;  
     & l t ; C o l u m n S u g g e s t e d T y p e   / & g t ;  
     & l t ; C o l u m n F o r m a t & g t ;  
         & l t ; i t e m & g t ;  
             & l t ; k e y & g t ;  
                 & l t ; s t r i n g & g t ; L E & l t ; / s t r i n g & g t ;  
             & l t ; / k e y & g t ;  
             & l t ; v a l u e & g t ;  
                 & l t ; s t r i n g & g t ; T e x t & l t ; / s t r i n g & g t ;  
             & l t ; / v a l u e & g t ;  
         & l t ; / i t e m & g t ;  
         & l t ; i t e m & g t ;  
             & l t ; k e y & g t ;  
                 & l t ; s t r i n g & g t ; S t a t e F Y & l t ; / s t r i n g & g t ;  
             & l t ; / k e y & g t ;  
             & l t ; v a l u e & g t ;  
                 & l t ; s t r i n g & g t ; G e n e r a l & l t ; / s t r i n g & g t ;  
             & l t ; / v a l u e & g t ;  
         & l t ; / i t e m & g t ;  
         & l t ; i t e m & g t ;  
             & l t ; k e y & g t ;  
                 & l t ; s t r i n g & g t ; B u d g e t U n i t & l t ; / s t r i n g & g t ;  
             & l t ; / k e y & g t ;  
             & l t ; v a l u e & g t ;  
                 & l t ; s t r i n g & g t ; T e x t & l t ; / s t r i n g & g t ;  
             & l t ; / v a l u e & g t ;  
         & l t ; / i t e m & g t ;  
         & l t ; i t e m & g t ;  
             & l t ; k e y & g t ;  
                 & l t ; s t r i n g & g t ; S u b m i t t e d P e r A N B E n t i t l e m e n t & l t ; / s t r i n g & g t ;  
             & l t ; / k e y & g t ;  
             & l t ; v a l u e & g t ;  
                 & l t ; s t r i n g & g t ; G e n e r a l & l t ; / s t r i n g & g t ;  
             & l t ; / v a l u e & g t ;  
         & l t ; / i t e m & g t ;  
         & l t ; i t e m & g t ;  
             & l t ; k e y & g t ;  
                 & l t ; s t r i n g & g t ; B u d g e t e d P e r A N B E n t i t l e m e n t & l t ; / s t r i n g & g t ;  
             & l t ; / k e y & g t ;  
             & l t ; v a l u e & g t ;  
                 & l t ; s t r i n g & g t ; G e n e r a l & l t ; / s t r i n g & g t ;  
             & l t ; / v a l u e & g t ;  
         & l t ; / i t e m & g t ;  
         & l t ; i t e m & g t ;  
             & l t ; k e y & g t ;  
                 & l t ; s t r i n g & g t ; C u r r e n t P e r A N B E n t i t l e m e n t & l t ; / s t r i n g & g t ;  
             & l t ; / k e y & g t ;  
             & l t ; v a l u e & g t ;  
                 & l t ; s t r i n g & g t ; G e n e r a l & l t ; / s t r i n g & g t ;  
             & l t ; / v a l u e & g t ;  
         & l t ; / i t e m & g t ;  
         & l t ; i t e m & g t ;  
             & l t ; k e y & g t ;  
                 & l t ; s t r i n g & g t ; S u b m i t t e d B a s i c E n t i t l e m e n t & l t ; / s t r i n g & g t ;  
             & l t ; / k e y & g t ;  
             & l t ; v a l u e & g t ;  
                 & l t ; s t r i n g & g t ; G e n e r a l & l t ; / s t r i n g & g t ;  
             & l t ; / v a l u e & g t ;  
         & l t ; / i t e m & g t ;  
         & l t ; i t e m & g t ;  
             & l t ; k e y & g t ;  
                 & l t ; s t r i n g & g t ; B u d g e t e d B a s i c E n t i t l e m e n t & l t ; / s t r i n g & g t ;  
             & l t ; / k e y & g t ;  
             & l t ; v a l u e & g t ;  
                 & l t ; s t r i n g & g t ; G e n e r a l & l t ; / s t r i n g & g t ;  
             & l t ; / v a l u e & g t ;  
         & l t ; / i t e m & g t ;  
         & l t ; i t e m & g t ;  
             & l t ; k e y & g t ;  
                 & l t ; s t r i n g & g t ; C u r r e n t B a s i c E n t i t l e m e n t & l t ; / s t r i n g & g t ;  
             & l t ; / k e y & g t ;  
             & l t ; v a l u e & g t ;  
                 & l t ; s t r i n g & g t ; G e n e r a l & l t ; / s t r i n g & g t ;  
             & l t ; / v a l u e & g t ;  
         & l t ; / i t e m & g t ;  
         & l t ; i t e m & g t ;  
             & l t ; k e y & g t ;  
                 & l t ; s t r i n g & g t ; S u b m i t t e d D i r e c t S t a t e A i d & l t ; / s t r i n g & g t ;  
             & l t ; / k e y & g t ;  
             & l t ; v a l u e & g t ;  
                 & l t ; s t r i n g & g t ; G e n e r a l & l t ; / s t r i n g & g t ;  
             & l t ; / v a l u e & g t ;  
         & l t ; / i t e m & g t ;  
         & l t ; i t e m & g t ;  
             & l t ; k e y & g t ;  
                 & l t ; s t r i n g & g t ; B u d g e t e d D i r e c t S t a t e A i d & l t ; / s t r i n g & g t ;  
             & l t ; / k e y & g t ;  
             & l t ; v a l u e & g t ;  
                 & l t ; s t r i n g & g t ; G e n e r a l & l t ; / s t r i n g & g t ;  
             & l t ; / v a l u e & g t ;  
         & l t ; / i t e m & g t ;  
         & l t ; i t e m & g t ;  
             & l t ; k e y & g t ;  
                 & l t ; s t r i n g & g t ; C u r r e n t D i r e c t S t a t e A i d & l t ; / s t r i n g & g t ;  
             & l t ; / k e y & g t ;  
             & l t ; v a l u e & g t ;  
                 & l t ; s t r i n g & g t ; G e n e r a l & l t ; / s t r i n g & g t ;  
             & l t ; / v a l u e & g t ;  
         & l t ; / i t e m & g t ;  
         & l t ; i t e m & g t ;  
             & l t ; k e y & g t ;  
                 & l t ; s t r i n g & g t ; S u b m i t t e d P e r A N B E n t i t l e m e n t 3 Y e a r A v g & l t ; / s t r i n g & g t ;  
             & l t ; / k e y & g t ;  
             & l t ; v a l u e & g t ;  
                 & l t ; s t r i n g & g t ; G e n e r a l & l t ; / s t r i n g & g t ;  
             & l t ; / v a l u e & g t ;  
         & l t ; / i t e m & g t ;  
         & l t ; i t e m & g t ;  
             & l t ; k e y & g t ;  
                 & l t ; s t r i n g & g t ; B u d g e t e d P e r A N B E n t i t l e m e n t 3 Y e a r A v g & l t ; / s t r i n g & g t ;  
             & l t ; / k e y & g t ;  
             & l t ; v a l u e & g t ;  
                 & l t ; s t r i n g & g t ; G e n e r a l & l t ; / s t r i n g & g t ;  
             & l t ; / v a l u e & g t ;  
         & l t ; / i t e m & g t ;  
         & l t ; i t e m & g t ;  
             & l t ; k e y & g t ;  
                 & l t ; s t r i n g & g t ; C u r r e n t P e r A N B E n t i t l e m e n t 3 Y e a r A v g & l t ; / s t r i n g & g t ;  
             & l t ; / k e y & g t ;  
             & l t ; v a l u e & g t ;  
                 & l t ; s t r i n g & g t ; G e n e r a l & l t ; / s t r i n g & g t ;  
             & l t ; / v a l u e & g t ;  
         & l t ; / i t e m & g t ;  
         & l t ; i t e m & g t ;  
             & l t ; k e y & g t ;  
                 & l t ; s t r i n g & g t ; S u b m i t t e d B a s i c E n t i t l e m e n t 3 Y e a r A v g & l t ; / s t r i n g & g t ;  
             & l t ; / k e y & g t ;  
             & l t ; v a l u e & g t ;  
                 & l t ; s t r i n g & g t ; G e n e r a l & l t ; / s t r i n g & g t ;  
             & l t ; / v a l u e & g t ;  
         & l t ; / i t e m & g t ;  
         & l t ; i t e m & g t ;  
             & l t ; k e y & g t ;  
                 & l t ; s t r i n g & g t ; B u d g e t e d B a s i c E n t i t l e m e n t 3 Y e a r A v g & l t ; / s t r i n g & g t ;  
             & l t ; / k e y & g t ;  
             & l t ; v a l u e & g t ;  
                 & l t ; s t r i n g & g t ; G e n e r a l & l t ; / s t r i n g & g t ;  
             & l t ; / v a l u e & g t ;  
         & l t ; / i t e m & g t ;  
         & l t ; i t e m & g t ;  
             & l t ; k e y & g t ;  
                 & l t ; s t r i n g & g t ; C u r r e n t B a s i c E n t i t l e m e n t 3 Y e a r A v g & l t ; / s t r i n g & g t ;  
             & l t ; / k e y & g t ;  
             & l t ; v a l u e & g t ;  
                 & l t ; s t r i n g & g t ; G e n e r a l & l t ; / s t r i n g & g t ;  
             & l t ; / v a l u e & g t ;  
         & l t ; / i t e m & g t ;  
         & l t ; i t e m & g t ;  
             & l t ; k e y & g t ;  
                 & l t ; s t r i n g & g t ; S u b m i t t e d P e r A N B E n t i t l e m e n t B u d g e t L i m i t a t i o n & l t ; / s t r i n g & g t ;  
             & l t ; / k e y & g t ;  
             & l t ; v a l u e & g t ;  
                 & l t ; s t r i n g & g t ; G e n e r a l & l t ; / s t r i n g & g t ;  
             & l t ; / v a l u e & g t ;  
         & l t ; / i t e m & g t ;  
         & l t ; i t e m & g t ;  
             & l t ; k e y & g t ;  
                 & l t ; s t r i n g & g t ; B u d g e t e d P e r A N B E n t i t l e m e n t B u d g e t L i m i t a t i o n & l t ; / s t r i n g & g t ;  
             & l t ; / k e y & g t ;  
             & l t ; v a l u e & g t ;  
                 & l t ; s t r i n g & g t ; G e n e r a l & l t ; / s t r i n g & g t ;  
             & l t ; / v a l u e & g t ;  
         & l t ; / i t e m & g t ;  
         & l t ; i t e m & g t ;  
             & l t ; k e y & g t ;  
                 & l t ; s t r i n g & g t ; C u r r e n t P e r A N B E n t i t l e m e n t B u d g e t L i m i t a t i o n & l t ; / s t r i n g & g t ;  
             & l t ; / k e y & g t ;  
             & l t ; v a l u e & g t ;  
                 & l t ; s t r i n g & g t ; G e n e r a l & l t ; / s t r i n g & g t ;  
             & l t ; / v a l u e & g t ;  
         & l t ; / i t e m & g t ;  
         & l t ; i t e m & g t ;  
             & l t ; k e y & g t ;  
                 & l t ; s t r i n g & g t ; S u b m i t t e d B a s i c E n t i t l e m e n t B u d g e t L i m i t a t i o n & l t ; / s t r i n g & g t ;  
             & l t ; / k e y & g t ;  
             & l t ; v a l u e & g t ;  
                 & l t ; s t r i n g & g t ; G e n e r a l & l t ; / s t r i n g & g t ;  
             & l t ; / v a l u e & g t ;  
         & l t ; / i t e m & g t ;  
         & l t ; i t e m & g t ;  
             & l t ; k e y & g t ;  
                 & l t ; s t r i n g & g t ; B u d g e t e d B a s i c E n t i t l e m e n t B u d g e t L i m i t a t i o n & l t ; / s t r i n g & g t ;  
             & l t ; / k e y & g t ;  
             & l t ; v a l u e & g t ;  
                 & l t ; s t r i n g & g t ; G e n e r a l & l t ; / s t r i n g & g t ;  
             & l t ; / v a l u e & g t ;  
         & l t ; / i t e m & g t ;  
         & l t ; i t e m & g t ;  
             & l t ; k e y & g t ;  
                 & l t ; s t r i n g & g t ; C u r r e n t B a s i c E n t i t l e m e n t B u d g e t L i m i t a t i o n & l t ; / s t r i n g & g t ;  
             & l t ; / k e y & g t ;  
             & l t ; v a l u e & g t ;  
                 & l t ; s t r i n g & g t ; G e n e r a l & l t ; / s t r i n g & g t ;  
             & l t ; / v a l u e & g t ;  
         & l t ; / i t e m & g t ;  
         & l t ; i t e m & g t ;  
             & l t ; k e y & g t ;  
                 & l t ; s t r i n g & g t ; W h o M a d e L a s t C h a n g e & l t ; / s t r i n g & g t ;  
             & l t ; / k e y & g t ;  
             & l t ; v a l u e & g t ;  
                 & l t ; s t r i n g & g t ; T e x t & l t ; / s t r i n g & g t ;  
             & l t ; / v a l u e & g t ;  
         & l t ; / i t e m & g t ;  
         & l t ; i t e m & g t ;  
             & l t ; k e y & g t ;  
                 & l t ; s t r i n g & g t ; D a t e O f L a s t C h a n g e & l t ; / s t r i n g & g t ;  
             & l t ; / k e y & g t ;  
             & l t ; v a l u e & g t ;  
                 & l t ; s t r i n g & g t ; D a t e S h o r t D a t e P a t t e r n & l t ; / s t r i n g & g t ;  
             & l t ; / v a l u e & g t ;  
         & l t ; / i t e m & g t ;  
     & l t ; / C o l u m n F o r m a t & g t ;  
     & l t ; C o l u m n A c c u r a c y & g t ; 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 & l t ; s t r i n g & g t ; B u d g e t U n i t & l t ; / s t r i n g & g t ;  
             & l t ; / k e y & g t ;  
             & l t ; v a l u e & g t ;  
                 & l t ; i n t & g t ; 0 & l t ; / i n t & g t ;  
             & l t ; / v a l u e & g t ;  
         & l t ; / i t e m & g t ;  
         & l t ; i t e m & g t ;  
             & l t ; k e y & g t ;  
                 & l t ; s t r i n g & g t ; S u b m i t t e d P e r A N B E n t i t l e m e n t & l t ; / s t r i n g & g t ;  
             & l t ; / k e y & g t ;  
             & l t ; v a l u e & g t ;  
                 & l t ; i n t & g t ; 0 & l t ; / i n t & g t ;  
             & l t ; / v a l u e & g t ;  
         & l t ; / i t e m & g t ;  
         & l t ; i t e m & g t ;  
             & l t ; k e y & g t ;  
                 & l t ; s t r i n g & g t ; B u d g e t e d P e r A N B E n t i t l e m e n t & l t ; / s t r i n g & g t ;  
             & l t ; / k e y & g t ;  
             & l t ; v a l u e & g t ;  
                 & l t ; i n t & g t ; 0 & l t ; / i n t & g t ;  
             & l t ; / v a l u e & g t ;  
         & l t ; / i t e m & g t ;  
         & l t ; i t e m & g t ;  
             & l t ; k e y & g t ;  
                 & l t ; s t r i n g & g t ; C u r r e n t P e r A N B E n t i t l e m e n t & l t ; / s t r i n g & g t ;  
             & l t ; / k e y & g t ;  
             & l t ; v a l u e & g t ;  
                 & l t ; i n t & g t ; 0 & l t ; / i n t & g t ;  
             & l t ; / v a l u e & g t ;  
         & l t ; / i t e m & g t ;  
         & l t ; i t e m & g t ;  
             & l t ; k e y & g t ;  
                 & l t ; s t r i n g & g t ; S u b m i t t e d B a s i c E n t i t l e m e n t & l t ; / s t r i n g & g t ;  
             & l t ; / k e y & g t ;  
             & l t ; v a l u e & g t ;  
                 & l t ; i n t & g t ; 0 & l t ; / i n t & g t ;  
             & l t ; / v a l u e & g t ;  
         & l t ; / i t e m & g t ;  
         & l t ; i t e m & g t ;  
             & l t ; k e y & g t ;  
                 & l t ; s t r i n g & g t ; B u d g e t e d B a s i c E n t i t l e m e n t & l t ; / s t r i n g & g t ;  
             & l t ; / k e y & g t ;  
             & l t ; v a l u e & g t ;  
                 & l t ; i n t & g t ; 0 & l t ; / i n t & g t ;  
             & l t ; / v a l u e & g t ;  
         & l t ; / i t e m & g t ;  
         & l t ; i t e m & g t ;  
             & l t ; k e y & g t ;  
                 & l t ; s t r i n g & g t ; C u r r e n t B a s i c E n t i t l e m e n t & l t ; / s t r i n g & g t ;  
             & l t ; / k e y & g t ;  
             & l t ; v a l u e & g t ;  
                 & l t ; i n t & g t ; 0 & l t ; / i n t & g t ;  
             & l t ; / v a l u e & g t ;  
         & l t ; / i t e m & g t ;  
         & l t ; i t e m & g t ;  
             & l t ; k e y & g t ;  
                 & l t ; s t r i n g & g t ; S u b m i t t e d D i r e c t S t a t e A i d & l t ; / s t r i n g & g t ;  
             & l t ; / k e y & g t ;  
             & l t ; v a l u e & g t ;  
                 & l t ; i n t & g t ; 0 & l t ; / i n t & g t ;  
             & l t ; / v a l u e & g t ;  
         & l t ; / i t e m & g t ;  
         & l t ; i t e m & g t ;  
             & l t ; k e y & g t ;  
                 & l t ; s t r i n g & g t ; B u d g e t e d D i r e c t S t a t e A i d & l t ; / s t r i n g & g t ;  
             & l t ; / k e y & g t ;  
             & l t ; v a l u e & g t ;  
                 & l t ; i n t & g t ; 0 & l t ; / i n t & g t ;  
             & l t ; / v a l u e & g t ;  
         & l t ; / i t e m & g t ;  
         & l t ; i t e m & g t ;  
             & l t ; k e y & g t ;  
                 & l t ; s t r i n g & g t ; C u r r e n t D i r e c t S t a t e A i d & l t ; / s t r i n g & g t ;  
             & l t ; / k e y & g t ;  
             & l t ; v a l u e & g t ;  
                 & l t ; i n t & g t ; 0 & l t ; / i n t & g t ;  
             & l t ; / v a l u e & g t ;  
         & l t ; / i t e m & g t ;  
         & l t ; i t e m & g t ;  
             & l t ; k e y & g t ;  
                 & l t ; s t r i n g & g t ; S u b m i t t e d P e r A N B E n t i t l e m e n t 3 Y e a r A v g & l t ; / s t r i n g & g t ;  
             & l t ; / k e y & g t ;  
             & l t ; v a l u e & g t ;  
                 & l t ; i n t & g t ; 0 & l t ; / i n t & g t ;  
             & l t ; / v a l u e & g t ;  
         & l t ; / i t e m & g t ;  
         & l t ; i t e m & g t ;  
             & l t ; k e y & g t ;  
                 & l t ; s t r i n g & g t ; B u d g e t e d P e r A N B E n t i t l e m e n t 3 Y e a r A v g & l t ; / s t r i n g & g t ;  
             & l t ; / k e y & g t ;  
             & l t ; v a l u e & g t ;  
                 & l t ; i n t & g t ; 0 & l t ; / i n t & g t ;  
             & l t ; / v a l u e & g t ;  
         & l t ; / i t e m & g t ;  
         & l t ; i t e m & g t ;  
             & l t ; k e y & g t ;  
                 & l t ; s t r i n g & g t ; C u r r e n t P e r A N B E n t i t l e m e n t 3 Y e a r A v g & l t ; / s t r i n g & g t ;  
             & l t ; / k e y & g t ;  
             & l t ; v a l u e & g t ;  
                 & l t ; i n t & g t ; 0 & l t ; / i n t & g t ;  
             & l t ; / v a l u e & g t ;  
         & l t ; / i t e m & g t ;  
         & l t ; i t e m & g t ;  
             & l t ; k e y & g t ;  
                 & l t ; s t r i n g & g t ; S u b m i t t e d B a s i c E n t i t l e m e n t 3 Y e a r A v g & l t ; / s t r i n g & g t ;  
             & l t ; / k e y & g t ;  
             & l t ; v a l u e & g t ;  
                 & l t ; i n t & g t ; 0 & l t ; / i n t & g t ;  
             & l t ; / v a l u e & g t ;  
         & l t ; / i t e m & g t ;  
         & l t ; i t e m & g t ;  
             & l t ; k e y & g t ;  
                 & l t ; s t r i n g & g t ; B u d g e t e d B a s i c E n t i t l e m e n t 3 Y e a r A v g & l t ; / s t r i n g & g t ;  
             & l t ; / k e y & g t ;  
             & l t ; v a l u e & g t ;  
                 & l t ; i n t & g t ; 0 & l t ; / i n t & g t ;  
             & l t ; / v a l u e & g t ;  
         & l t ; / i t e m & g t ;  
         & l t ; i t e m & g t ;  
             & l t ; k e y & g t ;  
                 & l t ; s t r i n g & g t ; C u r r e n t B a s i c E n t i t l e m e n t 3 Y e a r A v g & l t ; / s t r i n g & g t ;  
             & l t ; / k e y & g t ;  
             & l t ; v a l u e & g t ;  
                 & l t ; i n t & g t ; 0 & l t ; / i n t & g t ;  
             & l t ; / v a l u e & g t ;  
         & l t ; / i t e m & g t ;  
         & l t ; i t e m & g t ;  
             & l t ; k e y & g t ;  
                 & l t ; s t r i n g & g t ; S u b m i t t e d P e r A N B E n t i t l e m e n t B u d g e t L i m i t a t i o n & l t ; / s t r i n g & g t ;  
             & l t ; / k e y & g t ;  
             & l t ; v a l u e & g t ;  
                 & l t ; i n t & g t ; 0 & l t ; / i n t & g t ;  
             & l t ; / v a l u e & g t ;  
         & l t ; / i t e m & g t ;  
         & l t ; i t e m & g t ;  
             & l t ; k e y & g t ;  
                 & l t ; s t r i n g & g t ; B u d g e t e d P e r A N B E n t i t l e m e n t B u d g e t L i m i t a t i o n & l t ; / s t r i n g & g t ;  
             & l t ; / k e y & g t ;  
             & l t ; v a l u e & g t ;  
                 & l t ; i n t & g t ; 0 & l t ; / i n t & g t ;  
             & l t ; / v a l u e & g t ;  
         & l t ; / i t e m & g t ;  
         & l t ; i t e m & g t ;  
             & l t ; k e y & g t ;  
                 & l t ; s t r i n g & g t ; C u r r e n t P e r A N B E n t i t l e m e n t B u d g e t L i m i t a t i o n & l t ; / s t r i n g & g t ;  
             & l t ; / k e y & g t ;  
             & l t ; v a l u e & g t ;  
                 & l t ; i n t & g t ; 0 & l t ; / i n t & g t ;  
             & l t ; / v a l u e & g t ;  
         & l t ; / i t e m & g t ;  
         & l t ; i t e m & g t ;  
             & l t ; k e y & g t ;  
                 & l t ; s t r i n g & g t ; S u b m i t t e d B a s i c E n t i t l e m e n t B u d g e t L i m i t a t i o n & l t ; / s t r i n g & g t ;  
             & l t ; / k e y & g t ;  
             & l t ; v a l u e & g t ;  
                 & l t ; i n t & g t ; 0 & l t ; / i n t & g t ;  
             & l t ; / v a l u e & g t ;  
         & l t ; / i t e m & g t ;  
         & l t ; i t e m & g t ;  
             & l t ; k e y & g t ;  
                 & l t ; s t r i n g & g t ; B u d g e t e d B a s i c E n t i t l e m e n t B u d g e t L i m i t a t i o n & l t ; / s t r i n g & g t ;  
             & l t ; / k e y & g t ;  
             & l t ; v a l u e & g t ;  
                 & l t ; i n t & g t ; 0 & l t ; / i n t & g t ;  
             & l t ; / v a l u e & g t ;  
         & l t ; / i t e m & g t ;  
         & l t ; i t e m & g t ;  
             & l t ; k e y & g t ;  
                 & l t ; s t r i n g & g t ; C u r r e n t B a s i c E n t i t l e m e n t B u d g e t L i m i t a t i o n & l t ; / s t r i n g & g t ; 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 & l t ; / C o l u m n A c c u r a c y & g t ;  
     & l t ; C o l u m n C u r r e n c y S y m b o l & g t ;  
         & l t ; i t e m & g t ;  
             & l t ; k e y & g t ;  
                 & l t ; s t r i n g & g t ; L E & l t ; / s t r i n g & g t ;  
             & l t ; / k e y & g t ;  
             & l t ; v a l u e & g t ;  
                 & l t ; s t r i n g & g t ; $ & l t ; / s t r i n g & g t ;  
             & l t ; / v a l u e & g t ;  
         & l t ; / i t e m & g t ;  
         & l t ; i t e m & g t ;  
             & l t ; k e y & g t ;  
                 & l t ; s t r i n g & g t ; S t a t e F Y & l t ; / s t r i n g & g t ;  
             & l t ; / k e y & g t ;  
             & l t ; v a l u e & g t ;  
                 & l t ; s t r i n g & g t ; $ & l t ; / s t r i n g & g t ;  
             & l t ; / v a l u e & g t ;  
         & l t ; / i t e m & g t ;  
         & l t ; i t e m & g t ;  
             & l t ; k e y & g t ;  
                 & l t ; s t r i n g & g t ; B u d g e t U n i t & l t ; / s t r i n g & g t ;  
             & l t ; / k e y & g t ;  
             & l t ; v a l u e & g t ;  
                 & l t ; s t r i n g & g t ; $ & l t ; / s t r i n g & g t ;  
             & l t ; / v a l u e & g t ;  
         & l t ; / i t e m & g t ;  
         & l t ; i t e m & g t ;  
             & l t ; k e y & g t ;  
                 & l t ; s t r i n g & g t ; S u b m i t t e d P e r A N B E n t i t l e m e n t & l t ; / s t r i n g & g t ;  
             & l t ; / k e y & g t ;  
             & l t ; v a l u e & g t ;  
                 & l t ; s t r i n g & g t ; $ & l t ; / s t r i n g & g t ;  
             & l t ; / v a l u e & g t ;  
         & l t ; / i t e m & g t ;  
         & l t ; i t e m & g t ;  
             & l t ; k e y & g t ;  
                 & l t ; s t r i n g & g t ; B u d g e t e d P e r A N B E n t i t l e m e n t & l t ; / s t r i n g & g t ;  
             & l t ; / k e y & g t ;  
             & l t ; v a l u e & g t ;  
                 & l t ; s t r i n g & g t ; $ & l t ; / s t r i n g & g t ;  
             & l t ; / v a l u e & g t ;  
         & l t ; / i t e m & g t ;  
         & l t ; i t e m & g t ;  
             & l t ; k e y & g t ;  
                 & l t ; s t r i n g & g t ; C u r r e n t P e r A N B E n t i t l e m e n t & l t ; / s t r i n g & g t ;  
             & l t ; / k e y & g t ;  
             & l t ; v a l u e & g t ;  
                 & l t ; s t r i n g & g t ; $ & l t ; / s t r i n g & g t ;  
             & l t ; / v a l u e & g t ;  
         & l t ; / i t e m & g t ;  
         & l t ; i t e m & g t ;  
             & l t ; k e y & g t ;  
                 & l t ; s t r i n g & g t ; S u b m i t t e d B a s i c E n t i t l e m e n t & l t ; / s t r i n g & g t ;  
             & l t ; / k e y & g t ;  
             & l t ; v a l u e & g t ;  
                 & l t ; s t r i n g & g t ; $ & l t ; / s t r i n g & g t ;  
             & l t ; / v a l u e & g t ;  
         & l t ; / i t e m & g t ;  
         & l t ; i t e m & g t ;  
             & l t ; k e y & g t ;  
                 & l t ; s t r i n g & g t ; B u d g e t e d B a s i c E n t i t l e m e n t & l t ; / s t r i n g & g t ;  
             & l t ; / k e y & g t ;  
             & l t ; v a l u e & g t ;  
                 & l t ; s t r i n g & g t ; $ & l t ; / s t r i n g & g t ;  
             & l t ; / v a l u e & g t ;  
         & l t ; / i t e m & g t ;  
         & l t ; i t e m & g t ;  
             & l t ; k e y & g t ;  
                 & l t ; s t r i n g & g t ; C u r r e n t B a s i c E n t i t l e m e n t & l t ; / s t r i n g & g t ;  
             & l t ; / k e y & g t ;  
             & l t ; v a l u e & g t ;  
                 & l t ; s t r i n g & g t ; $ & l t ; / s t r i n g & g t ;  
             & l t ; / v a l u e & g t ;  
         & l t ; / i t e m & g t ;  
         & l t ; i t e m & g t ;  
             & l t ; k e y & g t ;  
                 & l t ; s t r i n g & g t ; S u b m i t t e d D i r e c t S t a t e A i d & l t ; / s t r i n g & g t ;  
             & l t ; / k e y & g t ;  
             & l t ; v a l u e & g t ;  
                 & l t ; s t r i n g & g t ; $ & l t ; / s t r i n g & g t ;  
             & l t ; / v a l u e & g t ;  
         & l t ; / i t e m & g t ;  
         & l t ; i t e m & g t ;  
             & l t ; k e y & g t ;  
                 & l t ; s t r i n g & g t ; B u d g e t e d D i r e c t S t a t e A i d & l t ; / s t r i n g & g t ;  
             & l t ; / k e y & g t ;  
             & l t ; v a l u e & g t ;  
                 & l t ; s t r i n g & g t ; $ & l t ; / s t r i n g & g t ;  
             & l t ; / v a l u e & g t ;  
         & l t ; / i t e m & g t ;  
         & l t ; i t e m & g t ;  
             & l t ; k e y & g t ;  
                 & l t ; s t r i n g & g t ; C u r r e n t D i r e c t S t a t e A i d & l t ; / s t r i n g & g t ;  
             & l t ; / k e y & g t ;  
             & l t ; v a l u e & g t ;  
                 & l t ; s t r i n g & g t ; $ & l t ; / s t r i n g & g t ;  
             & l t ; / v a l u e & g t ;  
         & l t ; / i t e m & g t ;  
         & l t ; i t e m & g t ;  
             & l t ; k e y & g t ;  
                 & l t ; s t r i n g & g t ; S u b m i t t e d P e r A N B E n t i t l e m e n t 3 Y e a r A v g & l t ; / s t r i n g & g t ;  
             & l t ; / k e y & g t ;  
             & l t ; v a l u e & g t ;  
                 & l t ; s t r i n g & g t ; $ & l t ; / s t r i n g & g t ;  
             & l t ; / v a l u e & g t ;  
         & l t ; / i t e m & g t ;  
         & l t ; i t e m & g t ;  
             & l t ; k e y & g t ;  
                 & l t ; s t r i n g & g t ; B u d g e t e d P e r A N B E n t i t l e m e n t 3 Y e a r A v g & l t ; / s t r i n g & g t ;  
             & l t ; / k e y & g t ;  
             & l t ; v a l u e & g t ;  
                 & l t ; s t r i n g & g t ; $ & l t ; / s t r i n g & g t ;  
             & l t ; / v a l u e & g t ;  
         & l t ; / i t e m & g t ;  
         & l t ; i t e m & g t ;  
             & l t ; k e y & g t ;  
                 & l t ; s t r i n g & g t ; C u r r e n t P e r A N B E n t i t l e m e n t 3 Y e a r A v g & l t ; / s t r i n g & g t ;  
             & l t ; / k e y & g t ;  
             & l t ; v a l u e & g t ;  
                 & l t ; s t r i n g & g t ; $ & l t ; / s t r i n g & g t ;  
             & l t ; / v a l u e & g t ;  
         & l t ; / i t e m & g t ;  
         & l t ; i t e m & g t ;  
             & l t ; k e y & g t ;  
                 & l t ; s t r i n g & g t ; S u b m i t t e d B a s i c E n t i t l e m e n t 3 Y e a r A v g & l t ; / s t r i n g & g t ;  
             & l t ; / k e y & g t ;  
             & l t ; v a l u e & g t ;  
                 & l t ; s t r i n g & g t ; $ & l t ; / s t r i n g & g t ;  
             & l t ; / v a l u e & g t ;  
         & l t ; / i t e m & g t ;  
         & l t ; i t e m & g t ;  
             & l t ; k e y & g t ;  
                 & l t ; s t r i n g & g t ; B u d g e t e d B a s i c E n t i t l e m e n t 3 Y e a r A v g & l t ; / s t r i n g & g t ;  
             & l t ; / k e y & g t ;  
             & l t ; v a l u e & g t ;  
                 & l t ; s t r i n g & g t ; $ & l t ; / s t r i n g & g t ;  
             & l t ; / v a l u e & g t ;  
         & l t ; / i t e m & g t ;  
         & l t ; i t e m & g t ;  
             & l t ; k e y & g t ;  
                 & l t ; s t r i n g & g t ; C u r r e n t B a s i c E n t i t l e m e n t 3 Y e a r A v g & l t ; / s t r i n g & g t ;  
             & l t ; / k e y & g t ;  
             & l t ; v a l u e & g t ;  
                 & l t ; s t r i n g & g t ; $ & l t ; / s t r i n g & g t ;  
             & l t ; / v a l u e & g t ;  
         & l t ; / i t e m & g t ;  
         & l t ; i t e m & g t ;  
             & l t ; k e y & g t ;  
                 & l t ; s t r i n g & g t ; S u b m i t t e d P e r A N B E n t i t l e m e n t B u d g e t L i m i t a t i o n & l t ; / s t r i n g & g t ;  
             & l t ; / k e y & g t ;  
             & l t ; v a l u e & g t ;  
                 & l t ; s t r i n g & g t ; $ & l t ; / s t r i n g & g t ;  
             & l t ; / v a l u e & g t ;  
         & l t ; / i t e m & g t ;  
         & l t ; i t e m & g t ;  
             & l t ; k e y & g t ;  
                 & l t ; s t r i n g & g t ; B u d g e t e d P e r A N B E n t i t l e m e n t B u d g e t L i m i t a t i o n & l t ; / s t r i n g & g t ;  
             & l t ; / k e y & g t ;  
             & l t ; v a l u e & g t ;  
                 & l t ; s t r i n g & g t ; $ & l t ; / s t r i n g & g t ;  
             & l t ; / v a l u e & g t ;  
         & l t ; / i t e m & g t ;  
         & l t ; i t e m & g t ;  
             & l t ; k e y & g t ;  
                 & l t ; s t r i n g & g t ; C u r r e n t P e r A N B E n t i t l e m e n t B u d g e t L i m i t a t i o n & l t ; / s t r i n g & g t ;  
             & l t ; / k e y & g t ;  
             & l t ; v a l u e & g t ;  
                 & l t ; s t r i n g & g t ; $ & l t ; / s t r i n g & g t ;  
             & l t ; / v a l u e & g t ;  
         & l t ; / i t e m & g t ;  
         & l t ; i t e m & g t ;  
             & l t ; k e y & g t ;  
                 & l t ; s t r i n g & g t ; S u b m i t t e d B a s i c E n t i t l e m e n t B u d g e t L i m i t a t i o n & l t ; / s t r i n g & g t ;  
             & l t ; / k e y & g t ;  
             & l t ; v a l u e & g t ;  
                 & l t ; s t r i n g & g t ; $ & l t ; / s t r i n g & g t ;  
             & l t ; / v a l u e & g t ;  
         & l t ; / i t e m & g t ;  
         & l t ; i t e m & g t ;  
             & l t ; k e y & g t ;  
                 & l t ; s t r i n g & g t ; B u d g e t e d B a s i c E n t i t l e m e n t B u d g e t L i m i t a t i o n & l t ; / s t r i n g & g t ;  
             & l t ; / k e y & g t ;  
             & l t ; v a l u e & g t ;  
                 & l t ; s t r i n g & g t ; $ & l t ; / s t r i n g & g t ;  
             & l t ; / v a l u e & g t ;  
         & l t ; / i t e m & g t ;  
         & l t ; i t e m & g t ;  
             & l t ; k e y & g t ;  
                 & l t ; s t r i n g & g t ; C u r r e n t B a s i c E n t i t l e m e n t B u d g e t L i m i t a t i o n & l t ; / s t r i n g & g t ;  
             & l t ; / k e y & g t ;  
             & l t ; v a l u e & g t ;  
                 & l t ; s t r i n g & g t ; $ & l t ; / s t r i n g & g t ;  
             & l t ; / v a l u e & g t ;  
         & l t ; / i t e m & g t ;  
         & l t ; i t e m & g t ;  
             & l t ; k e y & g t ;  
                 & l t ; s t r i n g & g t ; W h o M a d e L a s t C h a n g e & l t ; / s t r i n g & g t ;  
             & l t ; / k e y & g t ;  
             & l t ; v a l u e & g t ;  
                 & l t ; s t r i n g & g t ; $ & l t ; / s t r i n g & g t ;  
             & l t ; / v a l u e & g t ;  
         & l t ; / i t e m & g t ;  
         & l t ; i t e m & g t ;  
             & l t ; k e y & g t ;  
                 & l t ; s t r i n g & g t ; D a t e O f L a s t C h a n g e & l t ; / s t r i n g & g t ;  
             & l t ; / k e y & g t ;  
             & l t ; v a l u e & g t ;  
                 & l t ; s t r i n g & g t ; $ & l t ; / s t r i n g & g t ;  
             & l t ; / v a l u e & g t ;  
         & l t ; / i t e m & g t ;  
     & l t ; / C o l u m n C u r r e n c y S y m b o l & g t ;  
     & l t ; C o l u m n P o s i t i v e P a t t e r n & g t ; 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 & l t ; s t r i n g & g t ; B u d g e t U n i t & l t ; / s t r i n g & g t ;  
             & l t ; / k e y & g t ;  
             & l t ; v a l u e & g t ;  
                 & l t ; i n t & g t ; 0 & l t ; / i n t & g t ;  
             & l t ; / v a l u e & g t ;  
         & l t ; / i t e m & g t ;  
         & l t ; i t e m & g t ;  
             & l t ; k e y & g t ;  
                 & l t ; s t r i n g & g t ; S u b m i t t e d P e r A N B E n t i t l e m e n t & l t ; / s t r i n g & g t ;  
             & l t ; / k e y & g t ;  
             & l t ; v a l u e & g t ;  
                 & l t ; i n t & g t ; 0 & l t ; / i n t & g t ;  
             & l t ; / v a l u e & g t ;  
         & l t ; / i t e m & g t ;  
         & l t ; i t e m & g t ;  
             & l t ; k e y & g t ;  
                 & l t ; s t r i n g & g t ; B u d g e t e d P e r A N B E n t i t l e m e n t & l t ; / s t r i n g & g t ;  
             & l t ; / k e y & g t ;  
             & l t ; v a l u e & g t ;  
                 & l t ; i n t & g t ; 0 & l t ; / i n t & g t ;  
             & l t ; / v a l u e & g t ;  
         & l t ; / i t e m & g t ;  
         & l t ; i t e m & g t ;  
             & l t ; k e y & g t ;  
                 & l t ; s t r i n g & g t ; C u r r e n t P e r A N B E n t i t l e m e n t & l t ; / s t r i n g & g t ;  
             & l t ; / k e y & g t ;  
             & l t ; v a l u e & g t ;  
                 & l t ; i n t & g t ; 0 & l t ; / i n t & g t ;  
             & l t ; / v a l u e & g t ;  
         & l t ; / i t e m & g t ;  
         & l t ; i t e m & g t ;  
             & l t ; k e y & g t ;  
                 & l t ; s t r i n g & g t ; S u b m i t t e d B a s i c E n t i t l e m e n t & l t ; / s t r i n g & g t ;  
             & l t ; / k e y & g t ;  
             & l t ; v a l u e & g t ;  
                 & l t ; i n t & g t ; 0 & l t ; / i n t & g t ;  
             & l t ; / v a l u e & g t ;  
         & l t ; / i t e m & g t ;  
         & l t ; i t e m & g t ;  
             & l t ; k e y & g t ;  
                 & l t ; s t r i n g & g t ; B u d g e t e d B a s i c E n t i t l e m e n t & l t ; / s t r i n g & g t ;  
             & l t ; / k e y & g t ;  
             & l t ; v a l u e & g t ;  
                 & l t ; i n t & g t ; 0 & l t ; / i n t & g t ;  
             & l t ; / v a l u e & g t ;  
         & l t ; / i t e m & g t ;  
         & l t ; i t e m & g t ;  
             & l t ; k e y & g t ;  
                 & l t ; s t r i n g & g t ; C u r r e n t B a s i c E n t i t l e m e n t & l t ; / s t r i n g & g t ;  
             & l t ; / k e y & g t ;  
             & l t ; v a l u e & g t ;  
                 & l t ; i n t & g t ; 0 & l t ; / i n t & g t ;  
             & l t ; / v a l u e & g t ;  
         & l t ; / i t e m & g t ;  
         & l t ; i t e m & g t ;  
             & l t ; k e y & g t ;  
                 & l t ; s t r i n g & g t ; S u b m i t t e d D i r e c t S t a t e A i d & l t ; / s t r i n g & g t ;  
             & l t ; / k e y & g t ;  
             & l t ; v a l u e & g t ;  
                 & l t ; i n t & g t ; 0 & l t ; / i n t & g t ;  
             & l t ; / v a l u e & g t ;  
         & l t ; / i t e m & g t ;  
         & l t ; i t e m & g t ;  
             & l t ; k e y & g t ;  
                 & l t ; s t r i n g & g t ; B u d g e t e d D i r e c t S t a t e A i d & l t ; / s t r i n g & g t ;  
             & l t ; / k e y & g t ;  
             & l t ; v a l u e & g t ;  
                 & l t ; i n t & g t ; 0 & l t ; / i n t & g t ;  
             & l t ; / v a l u e & g t ;  
         & l t ; / i t e m & g t ;  
         & l t ; i t e m & g t ;  
             & l t ; k e y & g t ;  
                 & l t ; s t r i n g & g t ; C u r r e n t D i r e c t S t a t e A i d & l t ; / s t r i n g & g t ;  
             & l t ; / k e y & g t ;  
             & l t ; v a l u e & g t ;  
                 & l t ; i n t & g t ; 0 & l t ; / i n t & g t ;  
             & l t ; / v a l u e & g t ;  
         & l t ; / i t e m & g t ;  
         & l t ; i t e m & g t ;  
             & l t ; k e y & g t ;  
                 & l t ; s t r i n g & g t ; S u b m i t t e d P e r A N B E n t i t l e m e n t 3 Y e a r A v g & l t ; / s t r i n g & g t ;  
             & l t ; / k e y & g t ;  
             & l t ; v a l u e & g t ;  
                 & l t ; i n t & g t ; 0 & l t ; / i n t & g t ;  
             & l t ; / v a l u e & g t ;  
         & l t ; / i t e m & g t ;  
         & l t ; i t e m & g t ;  
             & l t ; k e y & g t ;  
                 & l t ; s t r i n g & g t ; B u d g e t e d P e r A N B E n t i t l e m e n t 3 Y e a r A v g & l t ; / s t r i n g & g t ;  
             & l t ; / k e y & g t ;  
             & l t ; v a l u e & g t ;  
                 & l t ; i n t & g t ; 0 & l t ; / i n t & g t ;  
             & l t ; / v a l u e & g t ;  
         & l t ; / i t e m & g t ;  
         & l t ; i t e m & g t ;  
             & l t ; k e y & g t ;  
                 & l t ; s t r i n g & g t ; C u r r e n t P e r A N B E n t i t l e m e n t 3 Y e a r A v g & l t ; / s t r i n g & g t ;  
             & l t ; / k e y & g t ;  
             & l t ; v a l u e & g t ;  
                 & l t ; i n t & g t ; 0 & l t ; / i n t & g t ;  
             & l t ; / v a l u e & g t ;  
         & l t ; / i t e m & g t ;  
         & l t ; i t e m & g t ;  
             & l t ; k e y & g t ;  
                 & l t ; s t r i n g & g t ; S u b m i t t e d B a s i c E n t i t l e m e n t 3 Y e a r A v g & l t ; / s t r i n g & g t ;  
             & l t ; / k e y & g t ;  
             & l t ; v a l u e & g t ;  
                 & l t ; i n t & g t ; 0 & l t ; / i n t & g t ;  
             & l t ; / v a l u e & g t ;  
         & l t ; / i t e m & g t ;  
         & l t ; i t e m & g t ;  
             & l t ; k e y & g t ;  
                 & l t ; s t r i n g & g t ; B u d g e t e d B a s i c E n t i t l e m e n t 3 Y e a r A v g & l t ; / s t r i n g & g t ;  
             & l t ; / k e y & g t ;  
             & l t ; v a l u e & g t ;  
                 & l t ; i n t & g t ; 0 & l t ; / i n t & g t ;  
             & l t ; / v a l u e & g t ;  
         & l t ; / i t e m & g t ;  
         & l t ; i t e m & g t ;  
             & l t ; k e y & g t ;  
                 & l t ; s t r i n g & g t ; C u r r e n t B a s i c E n t i t l e m e n t 3 Y e a r A v g & l t ; / s t r i n g & g t ;  
             & l t ; / k e y & g t ;  
             & l t ; v a l u e & g t ;  
                 & l t ; i n t & g t ; 0 & l t ; / i n t & g t ;  
             & l t ; / v a l u e & g t ;  
         & l t ; / i t e m & g t ;  
         & l t ; i t e m & g t ;  
             & l t ; k e y & g t ;  
                 & l t ; s t r i n g & g t ; S u b m i t t e d P e r A N B E n t i t l e m e n t B u d g e t L i m i t a t i o n & l t ; / s t r i n g & g t ;  
             & l t ; / k e y & g t ;  
             & l t ; v a l u e & g t ;  
                 & l t ; i n t & g t ; 0 & l t ; / i n t & g t ;  
             & l t ; / v a l u e & g t ;  
         & l t ; / i t e m & g t ;  
         & l t ; i t e m & g t ;  
             & l t ; k e y & g t ;  
                 & l t ; s t r i n g & g t ; B u d g e t e d P e r A N B E n t i t l e m e n t B u d g e t L i m i t a t i o n & l t ; / s t r i n g & g t ;  
             & l t ; / k e y & g t ;  
             & l t ; v a l u e & g t ;  
                 & l t ; i n t & g t ; 0 & l t ; / i n t & g t ;  
             & l t ; / v a l u e & g t ;  
         & l t ; / i t e m & g t ;  
         & l t ; i t e m & g t ;  
             & l t ; k e y & g t ;  
                 & l t ; s t r i n g & g t ; C u r r e n t P e r A N B E n t i t l e m e n t B u d g e t L i m i t a t i o n & l t ; / s t r i n g & g t ;  
             & l t ; / k e y & g t ;  
             & l t ; v a l u e & g t ;  
                 & l t ; i n t & g t ; 0 & l t ; / i n t & g t ;  
             & l t ; / v a l u e & g t ;  
         & l t ; / i t e m & g t ;  
         & l t ; i t e m & g t ;  
             & l t ; k e y & g t ;  
                 & l t ; s t r i n g & g t ; S u b m i t t e d B a s i c E n t i t l e m e n t B u d g e t L i m i t a t i o n & l t ; / s t r i n g & g t ;  
             & l t ; / k e y & g t ;  
             & l t ; v a l u e & g t ;  
                 & l t ; i n t & g t ; 0 & l t ; / i n t & g t ;  
             & l t ; / v a l u e & g t ;  
         & l t ; / i t e m & g t ;  
         & l t ; i t e m & g t ;  
             & l t ; k e y & g t ;  
                 & l t ; s t r i n g & g t ; B u d g e t e d B a s i c E n t i t l e m e n t B u d g e t L i m i t a t i o n & l t ; / s t r i n g & g t ;  
             & l t ; / k e y & g t ;  
             & l t ; v a l u e & g t ;  
                 & l t ; i n t & g t ; 0 & l t ; / i n t & g t ;  
             & l t ; / v a l u e & g t ;  
         & l t ; / i t e m & g t ;  
         & l t ; i t e m & g t ;  
             & l t ; k e y & g t ;  
                 & l t ; s t r i n g & g t ; C u r r e n t B a s i c E n t i t l e m e n t B u d g e t L i m i t a t i o n & l t ; / s t r i n g & g t ; 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 & l t ; / C o l u m n P o s i t i v e P a t t e r n & g t ;  
     & l t ; C o l u m n N e g a t i v e P a t t e r n & g t ;  
         & l t ; i t e m & g t ;  
             & l t ; k e y & g t ;  
                 & l t ; s t r i n g & g t ; L E & l t ; / s t r i n g & g t ;  
             & l t ; / k e y & g t ;  
             & l t ; v a l u e & g t ;  
                 & l t ; i n t & g t ; 0 & l t ; / i n t & g t ;  
             & l t ; / v a l u e & g t ;  
         & l t ; / i t e m & g t ;  
         & l t ; i t e m & g t ;  
             & l t ; k e y & g t ;  
                 & l t ; s t r i n g & g t ; S t a t e F Y & l t ; / s t r i n g & g t ;  
             & l t ; / k e y & g t ;  
             & l t ; v a l u e & g t ;  
                 & l t ; i n t & g t ; 0 & l t ; / i n t & g t ;  
             & l t ; / v a l u e & g t ;  
         & l t ; / i t e m & g t ;  
         & l t ; i t e m & g t ;  
             & l t ; k e y & g t ;  
                 & l t ; s t r i n g & g t ; B u d g e t U n i t & l t ; / s t r i n g & g t ;  
             & l t ; / k e y & g t ;  
             & l t ; v a l u e & g t ;  
                 & l t ; i n t & g t ; 0 & l t ; / i n t & g t ;  
             & l t ; / v a l u e & g t ;  
         & l t ; / i t e m & g t ;  
         & l t ; i t e m & g t ;  
             & l t ; k e y & g t ;  
                 & l t ; s t r i n g & g t ; S u b m i t t e d P e r A N B E n t i t l e m e n t & l t ; / s t r i n g & g t ;  
             & l t ; / k e y & g t ;  
             & l t ; v a l u e & g t ;  
                 & l t ; i n t & g t ; 0 & l t ; / i n t & g t ;  
             & l t ; / v a l u e & g t ;  
         & l t ; / i t e m & g t ;  
         & l t ; i t e m & g t ;  
             & l t ; k e y & g t ;  
                 & l t ; s t r i n g & g t ; B u d g e t e d P e r A N B E n t i t l e m e n t & l t ; / s t r i n g & g t ;  
             & l t ; / k e y & g t ;  
             & l t ; v a l u e & g t ;  
                 & l t ; i n t & g t ; 0 & l t ; / i n t & g t ;  
             & l t ; / v a l u e & g t ;  
         & l t ; / i t e m & g t ;  
         & l t ; i t e m & g t ;  
             & l t ; k e y & g t ;  
                 & l t ; s t r i n g & g t ; C u r r e n t P e r A N B E n t i t l e m e n t & l t ; / s t r i n g & g t ;  
             & l t ; / k e y & g t ;  
             & l t ; v a l u e & g t ;  
                 & l t ; i n t & g t ; 0 & l t ; / i n t & g t ;  
             & l t ; / v a l u e & g t ;  
         & l t ; / i t e m & g t ;  
         & l t ; i t e m & g t ;  
             & l t ; k e y & g t ;  
                 & l t ; s t r i n g & g t ; S u b m i t t e d B a s i c E n t i t l e m e n t & l t ; / s t r i n g & g t ;  
             & l t ; / k e y & g t ;  
             & l t ; v a l u e & g t ;  
                 & l t ; i n t & g t ; 0 & l t ; / i n t & g t ;  
             & l t ; / v a l u e & g t ;  
         & l t ; / i t e m & g t ;  
         & l t ; i t e m & g t ;  
             & l t ; k e y & g t ;  
                 & l t ; s t r i n g & g t ; B u d g e t e d B a s i c E n t i t l e m e n t & l t ; / s t r i n g & g t ;  
             & l t ; / k e y & g t ;  
             & l t ; v a l u e & g t ;  
                 & l t ; i n t & g t ; 0 & l t ; / i n t & g t ;  
             & l t ; / v a l u e & g t ;  
         & l t ; / i t e m & g t ;  
         & l t ; i t e m & g t ;  
             & l t ; k e y & g t ;  
                 & l t ; s t r i n g & g t ; C u r r e n t B a s i c E n t i t l e m e n t & l t ; / s t r i n g & g t ;  
             & l t ; / k e y & g t ;  
             & l t ; v a l u e & g t ;  
                 & l t ; i n t & g t ; 0 & l t ; / i n t & g t ;  
             & l t ; / v a l u e & g t ;  
         & l t ; / i t e m & g t ;  
         & l t ; i t e m & g t ;  
             & l t ; k e y & g t ;  
                 & l t ; s t r i n g & g t ; S u b m i t t e d D i r e c t S t a t e A i d & l t ; / s t r i n g & g t ;  
             & l t ; / k e y & g t ;  
             & l t ; v a l u e & g t ;  
                 & l t ; i n t & g t ; 0 & l t ; / i n t & g t ;  
             & l t ; / v a l u e & g t ;  
         & l t ; / i t e m & g t ;  
         & l t ; i t e m & g t ;  
             & l t ; k e y & g t ;  
                 & l t ; s t r i n g & g t ; B u d g e t e d D i r e c t S t a t e A i d & l t ; / s t r i n g & g t ;  
             & l t ; / k e y & g t ;  
             & l t ; v a l u e & g t ;  
                 & l t ; i n t & g t ; 0 & l t ; / i n t & g t ;  
             & l t ; / v a l u e & g t ;  
         & l t ; / i t e m & g t ;  
         & l t ; i t e m & g t ;  
             & l t ; k e y & g t ;  
                 & l t ; s t r i n g & g t ; C u r r e n t D i r e c t S t a t e A i d & l t ; / s t r i n g & g t ;  
             & l t ; / k e y & g t ;  
             & l t ; v a l u e & g t ;  
                 & l t ; i n t & g t ; 0 & l t ; / i n t & g t ;  
             & l t ; / v a l u e & g t ;  
         & l t ; / i t e m & g t ;  
         & l t ; i t e m & g t ;  
             & l t ; k e y & g t ;  
                 & l t ; s t r i n g & g t ; S u b m i t t e d P e r A N B E n t i t l e m e n t 3 Y e a r A v g & l t ; / s t r i n g & g t ;  
             & l t ; / k e y & g t ;  
             & l t ; v a l u e & g t ;  
                 & l t ; i n t & g t ; 0 & l t ; / i n t & g t ;  
             & l t ; / v a l u e & g t ;  
         & l t ; / i t e m & g t ;  
         & l t ; i t e m & g t ;  
             & l t ; k e y & g t ;  
                 & l t ; s t r i n g & g t ; B u d g e t e d P e r A N B E n t i t l e m e n t 3 Y e a r A v g & l t ; / s t r i n g & g t ;  
             & l t ; / k e y & g t ;  
             & l t ; v a l u e & g t ;  
                 & l t ; i n t & g t ; 0 & l t ; / i n t & g t ;  
             & l t ; / v a l u e & g t ;  
         & l t ; / i t e m & g t ;  
         & l t ; i t e m & g t ;  
             & l t ; k e y & g t ;  
                 & l t ; s t r i n g & g t ; C u r r e n t P e r A N B E n t i t l e m e n t 3 Y e a r A v g & l t ; / s t r i n g & g t ;  
             & l t ; / k e y & g t ;  
             & l t ; v a l u e & g t ;  
                 & l t ; i n t & g t ; 0 & l t ; / i n t & g t ;  
             & l t ; / v a l u e & g t ;  
         & l t ; / i t e m & g t ;  
         & l t ; i t e m & g t ;  
             & l t ; k e y & g t ;  
                 & l t ; s t r i n g & g t ; S u b m i t t e d B a s i c E n t i t l e m e n t 3 Y e a r A v g & l t ; / s t r i n g & g t ;  
             & l t ; / k e y & g t ;  
             & l t ; v a l u e & g t ;  
                 & l t ; i n t & g t ; 0 & l t ; / i n t & g t ;  
             & l t ; / v a l u e & g t ;  
         & l t ; / i t e m & g t ;  
         & l t ; i t e m & g t ;  
             & l t ; k e y & g t ;  
                 & l t ; s t r i n g & g t ; B u d g e t e d B a s i c E n t i t l e m e n t 3 Y e a r A v g & l t ; / s t r i n g & g t ;  
             & l t ; / k e y & g t ;  
             & l t ; v a l u e & g t ;  
                 & l t ; i n t & g t ; 0 & l t ; / i n t & g t ;  
             & l t ; / v a l u e & g t ;  
         & l t ; / i t e m & g t ;  
         & l t ; i t e m & g t ;  
             & l t ; k e y & g t ;  
                 & l t ; s t r i n g & g t ; C u r r e n t B a s i c E n t i t l e m e n t 3 Y e a r A v g & l t ; / s t r i n g & g t ;  
             & l t ; / k e y & g t ;  
             & l t ; v a l u e & g t ;  
                 & l t ; i n t & g t ; 0 & l t ; / i n t & g t ;  
             & l t ; / v a l u e & g t ;  
         & l t ; / i t e m & g t ;  
         & l t ; i t e m & g t ;  
             & l t ; k e y & g t ;  
                 & l t ; s t r i n g & g t ; S u b m i t t e d P e r A N B E n t i t l e m e n t B u d g e t L i m i t a t i o n & l t ; / s t r i n g & g t ;  
             & l t ; / k e y & g t ;  
             & l t ; v a l u e & g t ;  
                 & l t ; i n t & g t ; 0 & l t ; / i n t & g t ;  
             & l t ; / v a l u e & g t ;  
         & l t ; / i t e m & g t ;  
         & l t ; i t e m & g t ;  
             & l t ; k e y & g t ;  
                 & l t ; s t r i n g & g t ; B u d g e t e d P e r A N B E n t i t l e m e n t B u d g e t L i m i t a t i o n & l t ; / s t r i n g & g t ;  
             & l t ; / k e y & g t ;  
             & l t ; v a l u e & g t ;  
                 & l t ; i n t & g t ; 0 & l t ; / i n t & g t ;  
             & l t ; / v a l u e & g t ;  
         & l t ; / i t e m & g t ;  
         & l t ; i t e m & g t ;  
             & l t ; k e y & g t ;  
                 & l t ; s t r i n g & g t ; C u r r e n t P e r A N B E n t i t l e m e n t B u d g e t L i m i t a t i o n & l t ; / s t r i n g & g t ;  
             & l t ; / k e y & g t ;  
             & l t ; v a l u e & g t ;  
                 & l t ; i n t & g t ; 0 & l t ; / i n t & g t ;  
             & l t ; / v a l u e & g t ;  
         & l t ; / i t e m & g t ;  
         & l t ; i t e m & g t ;  
             & l t ; k e y & g t ;  
                 & l t ; s t r i n g & g t ; S u b m i t t e d B a s i c E n t i t l e m e n t B u d g e t L i m i t a t i o n & l t ; / s t r i n g & g t ;  
             & l t ; / k e y & g t ;  
             & l t ; v a l u e & g t ;  
                 & l t ; i n t & g t ; 0 & l t ; / i n t & g t ;  
             & l t ; / v a l u e & g t ;  
         & l t ; / i t e m & g t ;  
         & l t ; i t e m & g t ;  
             & l t ; k e y & g t ;  
                 & l t ; s t r i n g & g t ; B u d g e t e d B a s i c E n t i t l e m e n t B u d g e t L i m i t a t i o n & l t ; / s t r i n g & g t ;  
             & l t ; / k e y & g t ;  
             & l t ; v a l u e & g t ;  
                 & l t ; i n t & g t ; 0 & l t ; / i n t & g t ;  
             & l t ; / v a l u e & g t ;  
         & l t ; / i t e m & g t ;  
         & l t ; i t e m & g t ;  
             & l t ; k e y & g t ;  
                 & l t ; s t r i n g & g t ; C u r r e n t B a s i c E n t i t l e m e n t B u d g e t L i m i t a t i o n & l t ; / s t r i n g & g t ;  
             & l t ; / k e y & g t ;  
             & l t ; v a l u e & g t ;  
                 & l t ; i n t & g t ; 0 & l t ; / i n t & g t ;  
             & l t ; / v a l u e & g t ;  
         & l t ; / i t e m & g t ;  
         & l t ; i t e m & g t ;  
             & l t ; k e y & g t ;  
                 & l t ; s t r i n g & g t ; W h o M a d e L a s t C h a n g e & l t ; / s t r i n g & g t ;  
             & l t ; / k e y & g t ;  
             & l t ; v a l u e & g t ;  
                 & l t ; i n t & g t ; 0 & l t ; / i n t & g t ;  
             & l t ; / v a l u e & g t ;  
         & l t ; / i t e m & g t ;  
         & l t ; i t e m & g t ;  
             & l t ; k e y & g t ;  
                 & l t ; s t r i n g & g t ; D a t e O f L a s t C h a n g e & l t ; / s t r i n g & g t ;  
             & l t ; / k e y & g t ;  
             & l t ; v a l u e & g t ;  
                 & l t ; i n t & g t ; 0 & l t ; / i n t & g t ;  
             & l t ; / v a l u e & g t ;  
         & l t ; / i t e m & g t ;  
     & l t ; / C o l u m n N e g a t i v e P a t t e r n & g t ;  
     & l t ; C o l u m n W i d t h s & g t ;  
         & l t ; i t e m & g t ;  
             & l t ; k e y & g t ;  
                 & l t ; s t r i n g & g t ; L E & l t ; / s t r i n g & g t ;  
             & l t ; / k e y & g t ;  
             & l t ; v a l u e & g t ;  
                 & l t ; i n t & g t ; 6 6 & l t ; / i n t & g t ;  
             & l t ; / v a l u e & g t ;  
         & l t ; / i t e m & g t ;  
         & l t ; i t e m & g t ;  
             & l t ; k e y & g t ;  
                 & l t ; s t r i n g & g t ; S t a t e F Y & l t ; / s t r i n g & g t ;  
             & l t ; / k e y & g t ;  
             & l t ; v a l u e & g t ;  
                 & l t ; i n t & g t ; 9 9 & l t ; / i n t & g t ;  
             & l t ; / v a l u e & g t ;  
         & l t ; / i t e m & g t ;  
         & l t ; i t e m & g t ;  
             & l t ; k e y & g t ;  
                 & l t ; s t r i n g & g t ; B u d g e t U n i t & l t ; / s t r i n g & g t ;  
             & l t ; / k e y & g t ;  
             & l t ; v a l u e & g t ;  
                 & l t ; i n t & g t ; 1 2 3 & l t ; / i n t & g t ;  
             & l t ; / v a l u e & g t ;  
         & l t ; / i t e m & g t ;  
         & l t ; i t e m & g t ;  
             & l t ; k e y & g t ;  
                 & l t ; s t r i n g & g t ; S u b m i t t e d P e r A N B E n t i t l e m e n t & l t ; / s t r i n g & g t ;  
             & l t ; / k e y & g t ;  
             & l t ; v a l u e & g t ;  
                 & l t ; i n t & g t ; 2 3 9 & l t ; / i n t & g t ;  
             & l t ; / v a l u e & g t ;  
         & l t ; / i t e m & g t ;  
         & l t ; i t e m & g t ;  
             & l t ; k e y & g t ;  
                 & l t ; s t r i n g & g t ; B u d g e t e d P e r A N B E n t i t l e m e n t & l t ; / s t r i n g & g t ;  
             & l t ; / k e y & g t ;  
             & l t ; v a l u e & g t ;  
                 & l t ; i n t & g t ; 2 3 4 & l t ; / i n t & g t ;  
             & l t ; / v a l u e & g t ;  
         & l t ; / i t e m & g t ;  
         & l t ; i t e m & g t ;  
             & l t ; k e y & g t ;  
                 & l t ; s t r i n g & g t ; C u r r e n t P e r A N B E n t i t l e m e n t & l t ; / s t r i n g & g t ;  
             & l t ; / k e y & g t ;  
             & l t ; v a l u e & g t ;  
                 & l t ; i n t & g t ; 2 2 1 & l t ; / i n t & g t ;  
             & l t ; / v a l u e & g t ;  
         & l t ; / i t e m & g t ;  
         & l t ; i t e m & g t ;  
             & l t ; k e y & g t ;  
                 & l t ; s t r i n g & g t ; S u b m i t t e d B a s i c E n t i t l e m e n t & l t ; / s t r i n g & g t ;  
             & l t ; / k e y & g t ;  
             & l t ; v a l u e & g t ;  
                 & l t ; i n t & g t ; 2 2 2 & l t ; / i n t & g t ;  
             & l t ; / v a l u e & g t ;  
         & l t ; / i t e m & g t ;  
         & l t ; i t e m & g t ;  
             & l t ; k e y & g t ;  
                 & l t ; s t r i n g & g t ; B u d g e t e d B a s i c E n t i t l e m e n t & l t ; / s t r i n g & g t ;  
             & l t ; / k e y & g t ;  
             & l t ; v a l u e & g t ;  
                 & l t ; i n t & g t ; 2 1 7 & l t ; / i n t & g t ;  
             & l t ; / v a l u e & g t ;  
         & l t ; / i t e m & g t ;  
         & l t ; i t e m & g t ;  
             & l t ; k e y & g t ;  
                 & l t ; s t r i n g & g t ; C u r r e n t B a s i c E n t i t l e m e n t & l t ; / s t r i n g & g t ;  
             & l t ; / k e y & g t ;  
             & l t ; v a l u e & g t ;  
                 & l t ; i n t & g t ; 2 0 4 & l t ; / i n t & g t ;  
             & l t ; / v a l u e & g t ;  
         & l t ; / i t e m & g t ;  
         & l t ; i t e m & g t ;  
             & l t ; k e y & g t ;  
                 & l t ; s t r i n g & g t ; S u b m i t t e d D i r e c t S t a t e A i d & l t ; / s t r i n g & g t ;  
             & l t ; / k e y & g t ;  
             & l t ; v a l u e & g t ;  
                 & l t ; i n t & g t ; 2 0 8 & l t ; / i n t & g t ;  
             & l t ; / v a l u e & g t ;  
         & l t ; / i t e m & g t ;  
         & l t ; i t e m & g t ;  
             & l t ; k e y & g t ;  
                 & l t ; s t r i n g & g t ; B u d g e t e d D i r e c t S t a t e A i d & l t ; / s t r i n g & g t ;  
             & l t ; / k e y & g t ;  
             & l t ; v a l u e & g t ;  
                 & l t ; i n t & g t ; 2 0 3 & l t ; / i n t & g t ;  
             & l t ; / v a l u e & g t ;  
         & l t ; / i t e m & g t ;  
         & l t ; i t e m & g t ;  
             & l t ; k e y & g t ;  
                 & l t ; s t r i n g & g t ; C u r r e n t D i r e c t S t a t e A i d & l t ; / s t r i n g & g t ;  
             & l t ; / k e y & g t ;  
             & l t ; v a l u e & g t ;  
                 & l t ; i n t & g t ; 1 9 0 & l t ; / i n t & g t ;  
             & l t ; / v a l u e & g t ;  
         & l t ; / i t e m & g t ;  
         & l t ; i t e m & g t ;  
             & l t ; k e y & g t ;  
                 & l t ; s t r i n g & g t ; S u b m i t t e d P e r A N B E n t i t l e m e n t 3 Y e a r A v g & l t ; / s t r i n g & g t ;  
             & l t ; / k e y & g t ;  
             & l t ; v a l u e & g t ;  
                 & l t ; i n t & g t ; 2 9 5 & l t ; / i n t & g t ;  
             & l t ; / v a l u e & g t ;  
         & l t ; / i t e m & g t ;  
         & l t ; i t e m & g t ;  
             & l t ; k e y & g t ;  
                 & l t ; s t r i n g & g t ; B u d g e t e d P e r A N B E n t i t l e m e n t 3 Y e a r A v g & l t ; / s t r i n g & g t ;  
             & l t ; / k e y & g t ;  
             & l t ; v a l u e & g t ;  
                 & l t ; i n t & g t ; 2 9 0 & l t ; / i n t & g t ;  
             & l t ; / v a l u e & g t ;  
         & l t ; / i t e m & g t ;  
         & l t ; i t e m & g t ;  
             & l t ; k e y & g t ;  
                 & l t ; s t r i n g & g t ; C u r r e n t P e r A N B E n t i t l e m e n t 3 Y e a r A v g & l t ; / s t r i n g & g t ;  
             & l t ; / k e y & g t ;  
             & l t ; v a l u e & g t ;  
                 & l t ; i n t & g t ; 2 7 7 & l t ; / i n t & g t ;  
             & l t ; / v a l u e & g t ;  
         & l t ; / i t e m & g t ;  
         & l t ; i t e m & g t ;  
             & l t ; k e y & g t ;  
                 & l t ; s t r i n g & g t ; S u b m i t t e d B a s i c E n t i t l e m e n t 3 Y e a r A v g & l t ; / s t r i n g & g t ;  
             & l t ; / k e y & g t ;  
             & l t ; v a l u e & g t ;  
                 & l t ; i n t & g t ; 2 7 8 & l t ; / i n t & g t ;  
             & l t ; / v a l u e & g t ;  
         & l t ; / i t e m & g t ;  
         & l t ; i t e m & g t ;  
             & l t ; k e y & g t ;  
                 & l t ; s t r i n g & g t ; B u d g e t e d B a s i c E n t i t l e m e n t 3 Y e a r A v g & l t ; / s t r i n g & g t ;  
             & l t ; / k e y & g t ;  
             & l t ; v a l u e & g t ;  
                 & l t ; i n t & g t ; 2 7 3 & l t ; / i n t & g t ;  
             & l t ; / v a l u e & g t ;  
         & l t ; / i t e m & g t ;  
         & l t ; i t e m & g t ;  
             & l t ; k e y & g t ;  
                 & l t ; s t r i n g & g t ; C u r r e n t B a s i c E n t i t l e m e n t 3 Y e a r A v g & l t ; / s t r i n g & g t ;  
             & l t ; / k e y & g t ;  
             & l t ; v a l u e & g t ;  
                 & l t ; i n t & g t ; 2 6 0 & l t ; / i n t & g t ;  
             & l t ; / v a l u e & g t ;  
         & l t ; / i t e m & g t ;  
         & l t ; i t e m & g t ;  
             & l t ; k e y & g t ;  
                 & l t ; s t r i n g & g t ; S u b m i t t e d P e r A N B E n t i t l e m e n t B u d g e t L i m i t a t i o n & l t ; / s t r i n g & g t ;  
             & l t ; / k e y & g t ;  
             & l t ; v a l u e & g t ;  
                 & l t ; i n t & g t ; 3 4 5 & l t ; / i n t & g t ;  
             & l t ; / v a l u e & g t ;  
         & l t ; / i t e m & g t ;  
         & l t ; i t e m & g t ;  
             & l t ; k e y & g t ;  
                 & l t ; s t r i n g & g t ; B u d g e t e d P e r A N B E n t i t l e m e n t B u d g e t L i m i t a t i o n & l t ; / s t r i n g & g t ;  
             & l t ; / k e y & g t ;  
             & l t ; v a l u e & g t ;  
                 & l t ; i n t & g t ; 3 4 0 & l t ; / i n t & g t ;  
             & l t ; / v a l u e & g t ;  
         & l t ; / i t e m & g t ;  
         & l t ; i t e m & g t ;  
             & l t ; k e y & g t ;  
                 & l t ; s t r i n g & g t ; C u r r e n t P e r A N B E n t i t l e m e n t B u d g e t L i m i t a t i o n & l t ; / s t r i n g & g t ;  
             & l t ; / k e y & g t ;  
             & l t ; v a l u e & g t ;  
                 & l t ; i n t & g t ; 3 2 7 & l t ; / i n t & g t ;  
             & l t ; / v a l u e & g t ;  
         & l t ; / i t e m & g t ;  
         & l t ; i t e m & g t ;  
             & l t ; k e y & g t ;  
                 & l t ; s t r i n g & g t ; S u b m i t t e d B a s i c E n t i t l e m e n t B u d g e t L i m i t a t i o n & l t ; / s t r i n g & g t ;  
             & l t ; / k e y & g t ;  
             & l t ; v a l u e & g t ;  
                 & l t ; i n t & g t ; 3 2 8 & l t ; / i n t & g t ;  
             & l t ; / v a l u e & g t ;  
         & l t ; / i t e m & g t ;  
         & l t ; i t e m & g t ;  
             & l t ; k e y & g t ;  
                 & l t ; s t r i n g & g t ; B u d g e t e d B a s i c E n t i t l e m e n t B u d g e t L i m i t a t i o n & l t ; / s t r i n g & g t ;  
             & l t ; / k e y & g t ;  
             & l t ; v a l u e & g t ;  
                 & l t ; i n t & g t ; 3 2 3 & l t ; / i n t & g t ;  
             & l t ; / v a l u e & g t ;  
         & l t ; / i t e m & g t ;  
         & l t ; i t e m & g t ;  
             & l t ; k e y & g t ;  
                 & l t ; s t r i n g & g t ; C u r r e n t B a s i c E n t i t l e m e n t B u d g e t L i m i t a t i o n & l t ; / s t r i n g & g t ;  
             & l t ; / k e y & g t ;  
             & l t ; v a l u e & g t ;  
                 & l t ; i n t & g t ; 3 1 0 & l t ; / i n t & g t ;  
             & l t ; / v a l u e & g t ;  
         & l t ; / i t e m & g t ;  
         & l t ; i t e m & g t ;  
             & l t ; k e y & g t ;  
                 & l t ; s t r i n g & g t ; W h o M a d e L a s t C h a n g e & l t ; / s t r i n g & g t ;  
             & l t ; / k e y & g t ;  
             & l t ; v a l u e & g t ;  
                 & l t ; i n t & g t ; 1 8 7 & l t ; / i n t & g t ;  
             & l t ; / v a l u e & g t ;  
         & l t ; / i t e m & g t ;  
         & l t ; i t e m & g t ;  
             & l t ; k e y & g t ;  
                 & l t ; s t r i n g & g t ; D a t e O f L a s t C h a n g e & l t ; / s t r i n g & g t ;  
             & l t ; / k e y & g t ;  
             & l t ; v a l u e & g t ;  
                 & l t ; i n t & g t ; 1 6 7 & l t ; / i n t & g t ;  
             & l t ; / v a l u e & g t ;  
         & l t ; / i t e m & g t ;  
     & l t ; / C o l u m n W i d t h s & g t ;  
     & l t ; C o l u m n D i s p l a y I n d e x & g t ;  
         & l t ; i t e m & g t ;  
             & l t ; k e y & g t ;  
                 & l t ; s t r i n g & g t ; L E & l t ; / s t r i n g & g t ;  
             & l t ; / k e y & g t ;  
             & l t ; v a l u e & g t ;  
                 & l t ; i n t & g t ; 0 & l t ; / i n t & g t ;  
             & l t ; / v a l u e & g t ;  
         & l t ; / i t e m & g t ;  
         & l t ; i t e m & g t ;  
             & l t ; k e y & g t ;  
                 & l t ; s t r i n g & g t ; S t a t e F Y & l t ; / s t r i n g & g t ;  
             & l t ; / k e y & g t ;  
             & l t ; v a l u e & g t ;  
                 & l t ; i n t & g t ; 1 & l t ; / i n t & g t ;  
             & l t ; / v a l u e & g t ;  
         & l t ; / i t e m & g t ;  
         & l t ; i t e m & g t ;  
             & l t ; k e y & g t ;  
                 & l t ; s t r i n g & g t ; B u d g e t U n i t & l t ; / s t r i n g & g t ;  
             & l t ; / k e y & g t ;  
             & l t ; v a l u e & g t ;  
                 & l t ; i n t & g t ; 2 & l t ; / i n t & g t ;  
             & l t ; / v a l u e & g t ;  
         & l t ; / i t e m & g t ;  
         & l t ; i t e m & g t ;  
             & l t ; k e y & g t ;  
                 & l t ; s t r i n g & g t ; S u b m i t t e d P e r A N B E n t i t l e m e n t & l t ; / s t r i n g & g t ;  
             & l t ; / k e y & g t ;  
             & l t ; v a l u e & g t ;  
                 & l t ; i n t & g t ; 3 & l t ; / i n t & g t ;  
             & l t ; / v a l u e & g t ;  
         & l t ; / i t e m & g t ;  
         & l t ; i t e m & g t ;  
             & l t ; k e y & g t ;  
                 & l t ; s t r i n g & g t ; B u d g e t e d P e r A N B E n t i t l e m e n t & l t ; / s t r i n g & g t ;  
             & l t ; / k e y & g t ;  
             & l t ; v a l u e & g t ;  
                 & l t ; i n t & g t ; 4 & l t ; / i n t & g t ;  
             & l t ; / v a l u e & g t ;  
         & l t ; / i t e m & g t ;  
         & l t ; i t e m & g t ;  
             & l t ; k e y & g t ;  
                 & l t ; s t r i n g & g t ; C u r r e n t P e r A N B E n t i t l e m e n t & l t ; / s t r i n g & g t ;  
             & l t ; / k e y & g t ;  
             & l t ; v a l u e & g t ;  
                 & l t ; i n t & g t ; 5 & l t ; / i n t & g t ;  
             & l t ; / v a l u e & g t ;  
         & l t ; / i t e m & g t ;  
         & l t ; i t e m & g t ;  
             & l t ; k e y & g t ;  
                 & l t ; s t r i n g & g t ; S u b m i t t e d B a s i c E n t i t l e m e n t & l t ; / s t r i n g & g t ;  
             & l t ; / k e y & g t ;  
             & l t ; v a l u e & g t ;  
                 & l t ; i n t & g t ; 6 & l t ; / i n t & g t ;  
             & l t ; / v a l u e & g t ;  
         & l t ; / i t e m & g t ;  
         & l t ; i t e m & g t ;  
             & l t ; k e y & g t ;  
                 & l t ; s t r i n g & g t ; B u d g e t e d B a s i c E n t i t l e m e n t & l t ; / s t r i n g & g t ;  
             & l t ; / k e y & g t ;  
             & l t ; v a l u e & g t ;  
                 & l t ; i n t & g t ; 7 & l t ; / i n t & g t ;  
             & l t ; / v a l u e & g t ;  
         & l t ; / i t e m & g t ;  
         & l t ; i t e m & g t ;  
             & l t ; k e y & g t ;  
                 & l t ; s t r i n g & g t ; C u r r e n t B a s i c E n t i t l e m e n t & l t ; / s t r i n g & g t ;  
             & l t ; / k e y & g t ;  
             & l t ; v a l u e & g t ;  
                 & l t ; i n t & g t ; 8 & l t ; / i n t & g t ;  
             & l t ; / v a l u e & g t ;  
         & l t ; / i t e m & g t ;  
         & l t ; i t e m & g t ;  
             & l t ; k e y & g t ;  
                 & l t ; s t r i n g & g t ; S u b m i t t e d D i r e c t S t a t e A i d & l t ; / s t r i n g & g t ;  
             & l t ; / k e y & g t ;  
             & l t ; v a l u e & g t ;  
                 & l t ; i n t & g t ; 9 & l t ; / i n t & g t ;  
             & l t ; / v a l u e & g t ;  
         & l t ; / i t e m & g t ;  
         & l t ; i t e m & g t ;  
             & l t ; k e y & g t ;  
                 & l t ; s t r i n g & g t ; B u d g e t e d D i r e c t S t a t e A i d & l t ; / s t r i n g & g t ;  
             & l t ; / k e y & g t ;  
             & l t ; v a l u e & g t ;  
                 & l t ; i n t & g t ; 1 0 & l t ; / i n t & g t ;  
             & l t ; / v a l u e & g t ;  
         & l t ; / i t e m & g t ;  
         & l t ; i t e m & g t ;  
             & l t ; k e y & g t ;  
                 & l t ; s t r i n g & g t ; C u r r e n t D i r e c t S t a t e A i d & l t ; / s t r i n g & g t ;  
             & l t ; / k e y & g t ;  
             & l t ; v a l u e & g t ;  
                 & l t ; i n t & g t ; 1 1 & l t ; / i n t & g t ;  
             & l t ; / v a l u e & g t ;  
         & l t ; / i t e m & g t ;  
         & l t ; i t e m & g t ;  
             & l t ; k e y & g t ;  
                 & l t ; s t r i n g & g t ; S u b m i t t e d P e r A N B E n t i t l e m e n t 3 Y e a r A v g & l t ; / s t r i n g & g t ;  
             & l t ; / k e y & g t ;  
             & l t ; v a l u e & g t ;  
                 & l t ; i n t & g t ; 1 2 & l t ; / i n t & g t ;  
             & l t ; / v a l u e & g t ;  
         & l t ; / i t e m & g t ;  
         & l t ; i t e m & g t ;  
             & l t ; k e y & g t ;  
                 & l t ; s t r i n g & g t ; B u d g e t e d P e r A N B E n t i t l e m e n t 3 Y e a r A v g & l t ; / s t r i n g & g t ;  
             & l t ; / k e y & g t ;  
             & l t ; v a l u e & g t ;  
                 & l t ; i n t & g t ; 1 3 & l t ; / i n t & g t ;  
             & l t ; / v a l u e & g t ;  
         & l t ; / i t e m & g t ;  
         & l t ; i t e m & g t ;  
             & l t ; k e y & g t ;  
                 & l t ; s t r i n g & g t ; C u r r e n t P e r A N B E n t i t l e m e n t 3 Y e a r A v g & l t ; / s t r i n g & g t ;  
             & l t ; / k e y & g t ;  
             & l t ; v a l u e & g t ;  
                 & l t ; i n t & g t ; 1 4 & l t ; / i n t & g t ;  
             & l t ; / v a l u e & g t ;  
         & l t ; / i t e m & g t ;  
         & l t ; i t e m & g t ;  
             & l t ; k e y & g t ;  
                 & l t ; s t r i n g & g t ; S u b m i t t e d B a s i c E n t i t l e m e n t 3 Y e a r A v g & l t ; / s t r i n g & g t ;  
             & l t ; / k e y & g t ;  
             & l t ; v a l u e & g t ;  
                 & l t ; i n t & g t ; 1 5 & l t ; / i n t & g t ;  
             & l t ; / v a l u e & g t ;  
         & l t ; / i t e m & g t ;  
         & l t ; i t e m & g t ;  
             & l t ; k e y & g t ;  
                 & l t ; s t r i n g & g t ; B u d g e t e d B a s i c E n t i t l e m e n t 3 Y e a r A v g & l t ; / s t r i n g & g t ;  
             & l t ; / k e y & g t ;  
             & l t ; v a l u e & g t ;  
                 & l t ; i n t & g t ; 1 6 & l t ; / i n t & g t ;  
             & l t ; / v a l u e & g t ;  
         & l t ; / i t e m & g t ;  
         & l t ; i t e m & g t ;  
             & l t ; k e y & g t ;  
                 & l t ; s t r i n g & g t ; C u r r e n t B a s i c E n t i t l e m e n t 3 Y e a r A v g & l t ; / s t r i n g & g t ;  
             & l t ; / k e y & g t ;  
             & l t ; v a l u e & g t ;  
                 & l t ; i n t & g t ; 1 7 & l t ; / i n t & g t ;  
             & l t ; / v a l u e & g t ;  
         & l t ; / i t e m & g t ;  
         & l t ; i t e m & g t ;  
             & l t ; k e y & g t ;  
                 & l t ; s t r i n g & g t ; S u b m i t t e d P e r A N B E n t i t l e m e n t B u d g e t L i m i t a t i o n & l t ; / s t r i n g & g t ;  
             & l t ; / k e y & g t ;  
             & l t ; v a l u e & g t ;  
                 & l t ; i n t & g t ; 1 8 & l t ; / i n t & g t ;  
             & l t ; / v a l u e & g t ;  
         & l t ; / i t e m & g t ;  
         & l t ; i t e m & g t ;  
             & l t ; k e y & g t ;  
                 & l t ; s t r i n g & g t ; B u d g e t e d P e r A N B E n t i t l e m e n t B u d g e t L i m i t a t i o n & l t ; / s t r i n g & g t ;  
             & l t ; / k e y & g t ;  
             & l t ; v a l u e & g t ;  
                 & l t ; i n t & g t ; 1 9 & l t ; / i n t & g t ;  
             & l t ; / v a l u e & g t ;  
         & l t ; / i t e m & g t ;  
         & l t ; i t e m & g t ;  
             & l t ; k e y & g t ;  
                 & l t ; s t r i n g & g t ; C u r r e n t P e r A N B E n t i t l e m e n t B u d g e t L i m i t a t i o n & l t ; / s t r i n g & g t ;  
             & l t ; / k e y & g t ;  
             & l t ; v a l u e & g t ;  
                 & l t ; i n t & g t ; 2 0 & l t ; / i n t & g t ;  
             & l t ; / v a l u e & g t ;  
         & l t ; / i t e m & g t ;  
         & l t ; i t e m & g t ;  
             & l t ; k e y & g t ;  
                 & l t ; s t r i n g & g t ; S u b m i t t e d B a s i c E n t i t l e m e n t B u d g e t L i m i t a t i o n & l t ; / s t r i n g & g t ;  
             & l t ; / k e y & g t ;  
             & l t ; v a l u e & g t ;  
                 & l t ; i n t & g t ; 2 1 & l t ; / i n t & g t ;  
             & l t ; / v a l u e & g t ;  
         & l t ; / i t e m & g t ;  
         & l t ; i t e m & g t ;  
             & l t ; k e y & g t ;  
                 & l t ; s t r i n g & g t ; B u d g e t e d B a s i c E n t i t l e m e n t B u d g e t L i m i t a t i o n & l t ; / s t r i n g & g t ;  
             & l t ; / k e y & g t ;  
             & l t ; v a l u e & g t ;  
                 & l t ; i n t & g t ; 2 2 & l t ; / i n t & g t ;  
             & l t ; / v a l u e & g t ;  
         & l t ; / i t e m & g t ;  
         & l t ; i t e m & g t ;  
             & l t ; k e y & g t ;  
                 & l t ; s t r i n g & g t ; C u r r e n t B a s i c E n t i t l e m e n t B u d g e t L i m i t a t i o n & l t ; / s t r i n g & g t ;  
             & l t ; / k e y & g t ;  
             & l t ; v a l u e & g t ;  
                 & l t ; i n t & g t ; 2 3 & l t ; / i n t & g t ;  
             & l t ; / v a l u e & g t ;  
         & l t ; / i t e m & g t ;  
         & l t ; i t e m & g t ;  
             & l t ; k e y & g t ;  
                 & l t ; s t r i n g & g t ; W h o M a d e L a s t C h a n g e & l t ; / s t r i n g & g t ;  
             & l t ; / k e y & g t ;  
             & l t ; v a l u e & g t ;  
                 & l t ; i n t & g t ; 2 4 & l t ; / i n t & g t ;  
             & l t ; / v a l u e & g t ;  
         & l t ; / i t e m & g t ;  
         & l t ; i t e m & g t ;  
             & l t ; k e y & g t ;  
                 & l t ; s t r i n g & g t ; D a t e O f L a s t C h a n g e & l t ; / s t r i n g & g t ;  
             & l t ; / k e y & g t ;  
             & l t ; v a l u e & g t ;  
                 & l t ; i n t & g t ; 2 5 & l t ; / i n t & g t ;  
             & l t ; / v a l u e & g t ;  
         & l t ; / i t e m & g t ;  
     & l t ; / C o l u m n D i s p l a y I n d e x & g t ;  
     & l t ; C o l u m n F r o z e n   / & g t ;  
     & l t ; C o l u m n H i d d e n   / & g t ;  
     & l t ; C o l u m n C h e c k e d & g t ;  
         & l t ; i t e m & g t ;  
             & l t ; k e y & g t ;  
                 & l t ; s t r i n g & g t ; L E & l t ; / s t r i n g & g t ;  
             & l t ; / k e y & g t ;  
             & l t ; v a l u e & g t ;  
                 & l t ; b o o l e a n & g t ; t r u e & l t ; / b o o l e a n & g t ;  
             & l t ; / v a l u e & g t ;  
         & l t ; / i t e m & g t ;  
         & l t ; i t e m & g t ;  
             & l t ; k e y & g t ;  
                 & l t ; s t r i n g & g t ; S t a t e F Y & l t ; / s t r i n g & g t ;  
             & l t ; / k e y & g t ;  
             & l t ; v a l u e & g t ;  
                 & l t ; b o o l e a n & g t ; t r u e & l t ; / b o o l e a n & g t ;  
             & l t ; / v a l u e & g t ;  
         & l t ; / i t e m & g t ;  
         & l t ; i t e m & g t ;  
             & l t ; k e y & g t ;  
                 & l t ; s t r i n g & g t ; B u d g e t U n i t & l t ; / s t r i n g & g t ;  
             & l t ; / k e y & g t ;  
             & l t ; v a l u e & g t ;  
                 & l t ; b o o l e a n & g t ; t r u e & l t ; / b o o l e a n & g t ;  
             & l t ; / v a l u e & g t ;  
         & l t ; / i t e m & g t ;  
         & l t ; i t e m & g t ;  
             & l t ; k e y & g t ;  
                 & l t ; s t r i n g & g t ; S u b m i t t e d P e r A N B E n t i t l e m e n t & l t ; / s t r i n g & g t ;  
             & l t ; / k e y & g t ;  
             & l t ; v a l u e & g t ;  
                 & l t ; b o o l e a n & g t ; f a l s e & l t ; / b o o l e a n & g t ;  
             & l t ; / v a l u e & g t ;  
         & l t ; / i t e m & g t ;  
         & l t ; i t e m & g t ;  
             & l t ; k e y & g t ;  
                 & l t ; s t r i n g & g t ; B u d g e t e d P e r A N B E n t i t l e m e n t & l t ; / s t r i n g & g t ;  
             & l t ; / k e y & g t ;  
             & l t ; v a l u e & g t ;  
                 & l t ; b o o l e a n & g t ; f a l s e & l t ; / b o o l e a n & g t ;  
             & l t ; / v a l u e & g t ;  
         & l t ; / i t e m & g t ;  
         & l t ; i t e m & g t ;  
             & l t ; k e y & g t ;  
                 & l t ; s t r i n g & g t ; C u r r e n t P e r A N B E n t i t l e m e n t & l t ; / s t r i n g & g t ;  
             & l t ; / k e y & g t ;  
             & l t ; v a l u e & g t ;  
                 & l t ; b o o l e a n & g t ; f a l s e & l t ; / b o o l e a n & g t ;  
             & l t ; / v a l u e & g t ;  
         & l t ; / i t e m & g t ;  
         & l t ; i t e m & g t ;  
             & l t ; k e y & g t ;  
                 & l t ; s t r i n g & g t ; S u b m i t t e d B a s i c E n t i t l e m e n t & l t ; / s t r i n g & g t ;  
             & l t ; / k e y & g t ;  
             & l t ; v a l u e & g t ;  
                 & l t ; b o o l e a n & g t ; f a l s e & l t ; / b o o l e a n & g t ;  
             & l t ; / v a l u e & g t ;  
         & l t ; / i t e m & g t ;  
         & l t ; i t e m & g t ;  
             & l t ; k e y & g t ;  
                 & l t ; s t r i n g & g t ; B u d g e t e d B a s i c E n t i t l e m e n t & l t ; / s t r i n g & g t ;  
             & l t ; / k e y & g t ;  
             & l t ; v a l u e & g t ;  
                 & l t ; b o o l e a n & g t ; f a l s e & l t ; / b o o l e a n & g t ;  
             & l t ; / v a l u e & g t ;  
         & l t ; / i t e m & g t ;  
         & l t ; i t e m & g t ;  
             & l t ; k e y & g t ;  
                 & l t ; s t r i n g & g t ; C u r r e n t B a s i c E n t i t l e m e n t & l t ; / s t r i n g & g t ;  
             & l t ; / k e y & g t ;  
             & l t ; v a l u e & g t ;  
                 & l t ; b o o l e a n & g t ; f a l s e & l t ; / b o o l e a n & g t ;  
             & l t ; / v a l u e & g t ;  
         & l t ; / i t e m & g t ;  
         & l t ; i t e m & g t ;  
             & l t ; k e y & g t ;  
                 & l t ; s t r i n g & g t ; S u b m i t t e d D i r e c t S t a t e A i d & l t ; / s t r i n g & g t ;  
             & l t ; / k e y & g t ;  
             & l t ; v a l u e & g t ;  
                 & l t ; b o o l e a n & g t ; f a l s e & l t ; / b o o l e a n & g t ;  
             & l t ; / v a l u e & g t ;  
         & l t ; / i t e m & g t ;  
         & l t ; i t e m & g t ;  
             & l t ; k e y & g t ;  
                 & l t ; s t r i n g & g t ; B u d g e t e d D i r e c t S t a t e A i d & l t ; / s t r i n g & g t ;  
             & l t ; / k e y & g t ;  
             & l t ; v a l u e & g t ;  
                 & l t ; b o o l e a n & g t ; f a l s e & l t ; / b o o l e a n & g t ;  
             & l t ; / v a l u e & g t ;  
         & l t ; / i t e m & g t ;  
         & l t ; i t e m & g t ;  
             & l t ; k e y & g t ;  
                 & l t ; s t r i n g & g t ; C u r r e n t D i r e c t S t a t e A i d & l t ; / s t r i n g & g t ;  
             & l t ; / k e y & g t ;  
             & l t ; v a l u e & g t ;  
                 & l t ; b o o l e a n & g t ; f a l s e & l t ; / b o o l e a n & g t ;  
             & l t ; / v a l u e & g t ;  
         & l t ; / i t e m & g t ;  
         & l t ; i t e m & g t ;  
             & l t ; k e y & g t ;  
                 & l t ; s t r i n g & g t ; S u b m i t t e d P e r A N B E n t i t l e m e n t 3 Y e a r A v g & l t ; / s t r i n g & g t ;  
             & l t ; / k e y & g t ;  
             & l t ; v a l u e & g t ;  
                 & l t ; b o o l e a n & g t ; f a l s e & l t ; / b o o l e a n & g t ;  
             & l t ; / v a l u e & g t ;  
         & l t ; / i t e m & g t ;  
         & l t ; i t e m & g t ;  
             & l t ; k e y & g t ;  
                 & l t ; s t r i n g & g t ; B u d g e t e d P e r A N B E n t i t l e m e n t 3 Y e a r A v g & l t ; / s t r i n g & g t ;  
             & l t ; / k e y & g t ;  
             & l t ; v a l u e & g t ;  
                 & l t ; b o o l e a n & g t ; f a l s e & l t ; / b o o l e a n & g t ;  
             & l t ; / v a l u e & g t ;  
         & l t ; / i t e m & g t ;  
         & l t ; i t e m & g t ;  
             & l t ; k e y & g t ;  
                 & l t ; s t r i n g & g t ; C u r r e n t P e r A N B E n t i t l e m e n t 3 Y e a r A v g & l t ; / s t r i n g & g t ;  
             & l t ; / k e y & g t ;  
             & l t ; v a l u e & g t ;  
                 & l t ; b o o l e a n & g t ; f a l s e & l t ; / b o o l e a n & g t ;  
             & l t ; / v a l u e & g t ;  
         & l t ; / i t e m & g t ;  
         & l t ; i t e m & g t ;  
             & l t ; k e y & g t ;  
                 & l t ; s t r i n g & g t ; S u b m i t t e d B a s i c E n t i t l e m e n t 3 Y e a r A v g & l t ; / s t r i n g & g t ;  
             & l t ; / k e y & g t ;  
             & l t ; v a l u e & g t ;  
                 & l t ; b o o l e a n & g t ; f a l s e & l t ; / b o o l e a n & g t ;  
             & l t ; / v a l u e & g t ;  
         & l t ; / i t e m & g t ;  
         & l t ; i t e m & g t ;  
             & l t ; k e y & g t ;  
                 & l t ; s t r i n g & g t ; B u d g e t e d B a s i c E n t i t l e m e n t 3 Y e a r A v g & l t ; / s t r i n g & g t ;  
             & l t ; / k e y & g t ;  
             & l t ; v a l u e & g t ;  
                 & l t ; b o o l e a n & g t ; f a l s e & l t ; / b o o l e a n & g t ;  
             & l t ; / v a l u e & g t ;  
         & l t ; / i t e m & g t ;  
         & l t ; i t e m & g t ;  
             & l t ; k e y & g t ;  
                 & l t ; s t r i n g & g t ; C u r r e n t B a s i c E n t i t l e m e n t 3 Y e a r A v g & l t ; / s t r i n g & g t ;  
             & l t ; / k e y & g t ;  
             & l t ; v a l u e & g t ;  
                 & l t ; b o o l e a n & g t ; f a l s e & l t ; / b o o l e a n & g t ;  
             & l t ; / v a l u e & g t ;  
         & l t ; / i t e m & g t ;  
         & l t ; i t e m & g t ;  
             & l t ; k e y & g t ;  
                 & l t ; s t r i n g & g t ; S u b m i t t e d P e r A N B E n t i t l e m e n t B u d g e t L i m i t a t i o n & l t ; / s t r i n g & g t ;  
             & l t ; / k e y & g t ;  
             & l t ; v a l u e & g t ;  
                 & l t ; b o o l e a n & g t ; f a l s e & l t ; / b o o l e a n & g t ;  
             & l t ; / v a l u e & g t ;  
         & l t ; / i t e m & g t ;  
         & l t ; i t e m & g t ;  
             & l t ; k e y & g t ;  
                 & l t ; s t r i n g & g t ; B u d g e t e d P e r A N B E n t i t l e m e n t B u d g e t L i m i t a t i o n & l t ; / s t r i n g & g t ;  
             & l t ; / k e y & g t ;  
             & l t ; v a l u e & g t ;  
                 & l t ; b o o l e a n & g t ; f a l s e & l t ; / b o o l e a n & g t ;  
             & l t ; / v a l u e & g t ;  
         & l t ; / i t e m & g t ;  
         & l t ; i t e m & g t ;  
             & l t ; k e y & g t ;  
                 & l t ; s t r i n g & g t ; C u r r e n t P e r A N B E n t i t l e m e n t B u d g e t L i m i t a t i o n & l t ; / s t r i n g & g t ;  
             & l t ; / k e y & g t ;  
             & l t ; v a l u e & g t ;  
                 & l t ; b o o l e a n & g t ; f a l s e & l t ; / b o o l e a n & g t ;  
             & l t ; / v a l u e & g t ;  
         & l t ; / i t e m & g t ;  
         & l t ; i t e m & g t ;  
             & l t ; k e y & g t ;  
                 & l t ; s t r i n g & g t ; S u b m i t t e d B a s i c E n t i t l e m e n t B u d g e t L i m i t a t i o n & l t ; / s t r i n g & g t ;  
             & l t ; / k e y & g t ;  
             & l t ; v a l u e & g t ;  
                 & l t ; b o o l e a n & g t ; f a l s e & l t ; / b o o l e a n & g t ;  
             & l t ; / v a l u e & g t ;  
         & l t ; / i t e m & g t ;  
         & l t ; i t e m & g t ;  
             & l t ; k e y & g t ;  
                 & l t ; s t r i n g & g t ; B u d g e t e d B a s i c E n t i t l e m e n t B u d g e t L i m i t a t i o n & l t ; / s t r i n g & g t ;  
             & l t ; / k e y & g t ;  
             & l t ; v a l u e & g t ;  
                 & l t ; b o o l e a n & g t ; t r u e & l t ; / b o o l e a n & g t ;  
             & l t ; / v a l u e & g t ;  
         & l t ; / i t e m & g t ;  
         & l t ; i t e m & g t ;  
             & l t ; k e y & g t ;  
                 & l t ; s t r i n g & g t ; C u r r e n t B a s i c E n t i t l e m e n t B u d g e t L i m i t a t i o n & l t ; / s t r i n g & g t ;  
             & l t ; / k e y & g t ;  
             & l t ; v a l u e & g t ;  
                 & l t ; b o o l e a n & g t ; f a l s e & l t ; / b o o l e a n & g t ;  
             & l t ; / v a l u e & g t ;  
         & l t ; / i t e m & g t ;  
         & l t ; i t e m & g t ;  
             & l t ; k e y & g t ;  
                 & l t ; s t r i n g & g t ; W h o M a d e L a s t C h a n g e & l t ; / s t r i n g & g t ;  
             & l t ; / k e y & g t ;  
             & l t ; v a l u e & g t ;  
                 & l t ; b o o l e a n & g t ; f a l s e & l t ; / b o o l e a n & g t ;  
             & l t ; / v a l u e & g t ;  
         & l t ; / i t e m & g t ;  
         & l t ; i t e m & g t ;  
             & l t ; k e y & g t ;  
                 & l t ; s t r i n g & g t ; D a t e O f L a s t C h a n g e & l t ; / s t r i n g & g t ;  
             & l t ; / k e y & g t ;  
             & l t ; v a l u e & g t ;  
                 & l t ; b o o l e a n & g t ; f a l s e & l t ; / b o o l e a n & g t ;  
             & l t ; / v a l u e & g t ;  
         & l t ; / i t e m & g t ;  
     & l t ; / C o l u m n C h e c k e d & g t ;  
     & l t ; C o l u m n F i l t e r   / & g t ;  
     & l t ; S e l e c t i o n F i l t e r   / & g t ;  
     & l t ; F i l t e r P a r a m e t e r s   / & g t ;  
     & l t ; I s S o r t D e s c e n d i n g & g t ; f a l s e & l t ; / I s S o r t D e s c e n d i n g & g t ;  
 & l t ; / T a b l e W i d g e t G r i d S e r i a l i z a t i o n & g t ; ] ] & g t ; & l t ; / A n n o t a t i o n C o n t e n t & g t ; & l t ; / G e m i n i & g t ; < / V a l u e > < / A n n o t a t i o n > < A n n o t a t i o n > < N a m e > Q u e r y E d i t o r S e r i a l i z a t i o n < / N a m e > < / A n n o t a t i o n > < A n n o t a t i o n > < N a m e > I s Q u e r y E d i t o r U s e d < / N a m e > < V a l u e > F a l s e < / V a l u e > < / A n n o t a t i o n > < / A n n o t a t i o n s > < S o u r c e   x s i : t y p e = " D a t a S o u r c e V i e w B i n d i n g " > < D a t a S o u r c e V i e w I D > S a n d b o x < / D a t a S o u r c e V i e w I D > < / S o u r c e > < U n k n o w n M e m b e r   v a l u e n s = " d d l 2 0 0 _ 2 0 0 " > A u t o m a t i c N u l l < / U n k n o w n M e m b e r > < E r r o r C o n f i g u r a t i o n > < K e y N o t F o u n d > I g n o r e E r r o r < / K e y N o t F o u n d > < K e y D u p l i c a t e > R e p o r t A n d S t o p < / K e y D u p l i c a t e > < N u l l K e y N o t A l l o w e d > R e p o r t A n d S t o p < / N u l l K e y N o t A l l o w e d > < / E r r o r C o n f i g u r a t i o n > < S t o r a g e M o d e   v a l u e n s = " d d l 2 0 0 _ 2 0 0 " > I n M e m o r y < / S t o r a g e M o d e > < L a n g u a g e > 1 0 3 3 < / L a n g u a g e > < U n k n o w n M e m b e r N a m e > U n k n o w n < / U n k n o w n M e m b e r N a m e > < A t t r i b u t e s > < 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 L E < / A t t r i b u t e I D > < O v e r r i d e B e h a v i o r > N o n e < / O v e r r i d e B e h a v i o r > < N a m e > L E < / N a m e > < / A t t r i b u t e R e l a t i o n s h i p > < A t t r i b u t e R e l a t i o n s h i p > < A t t r i b u t e I D > S t a t e F Y < / A t t r i b u t e I D > < O v e r r i d e B e h a v i o r > N o n e < / O v e r r i d e B e h a v i o r > < N a m e > S t a t e F Y < / N a m e > < / A t t r i b u t e R e l a t i o n s h i p > < A t t r i b u t e R e l a t i o n s h i p > < A t t r i b u t e I D > B u d g e t e d B a s i c E n t i t l e m e n t B u d g e t L i m i t a t i o n < / A t t r i b u t e I D > < O v e r r i d e B e h a v i o r > N o n e < / O v e r r i d e B e h a v i o r > < N a m e > B u d g e t e d B a s i c E n t i t l e m e n t B u d g e t L i m i t a t i o n < / N a m e > < / A t t r i b u t e R e l a t i o n s h i p > < A t t r i b u t e R e l a t i o n s h i p > < A t t r i b u t e I D > B u d g e t U n i t < / A t t r i b u t e I D > < O v e r r i d e B e h a v i o r > N o n e < / O v e r r i d e B e h a v i o r > < N a m e > B u d g e t U n i t < / N a m e > < / A t t r i b u t e R e l a t i o n s h i p > < / A t t r i b u t e R e l a t i o n s h i p s > < O r d e r B y > K e y < / O r d e r B y > < A t t r i b u t e H i e r a r c h y V i s i b l e > f a l s e < / A t t r i b u t e H i e r a r c h y V i s i b l e > < / A t t r i b u t e > < A t t r i b u t e > < I D > L E < / I D > < N a m e > L E < / N a m e > < K e y C o l u m n s > < K e y C o l u m n > < N u l l P r o c e s s i n g > P r e s e r v e < / N u l l P r o c e s s i n g > < D a t a T y p e > W C h a r < / D a t a T y p e > < D a t a S i z e > 1 3 1 0 7 2 < / D a t a S i z e > < I n v a l i d X m l C h a r a c t e r s > R e m o v e < / I n v a l i d X m l C h a r a c t e r s > < S o u r c e   x s i : t y p e = " C o l u m n B i n d i n g " > < T a b l e I D > b 6 4 2 5 0 4 6 - 3 e 4 e - 4 6 2 4 - 9 8 3 b - 5 a e a 2 4 f 5 c b 2 c < / T a b l e I D > < C o l u m n I D > L E < / C o l u m n I D > < / S o u r c e > < / K e y C o l u m n > < / K e y C o l u m n s > < N a m e C o l u m n > < N u l l P r o c e s s i n g > Z e r o O r B l a n k < / N u l l P r o c e s s i n g > < D a t a T y p e > W C h a r < / D a t a T y p e > < D a t a S i z e > 1 3 1 0 7 2 < / D a t a S i z e > < I n v a l i d X m l C h a r a c t e r s > R e m o v e < / I n v a l i d X m l C h a r a c t e r s > < S o u r c e   x s i : t y p e = " C o l u m n B i n d i n g " > < T a b l e I D > b 6 4 2 5 0 4 6 - 3 e 4 e - 4 6 2 4 - 9 8 3 b - 5 a e a 2 4 f 5 c b 2 c < / T a b l e I D > < C o l u m n I D > L E < / C o l u m n I D > < / S o u r c e > < / N a m e C o l u m n > < O r d e r B y > K e y < / O r d e r B y > < / A t t r i b u t e > < A t t r i b u t e > < I D > S t a t e F Y < / I D > < N a m e > S t a t e F Y < / N a m e > < K e y C o l u m n s > < K e y C o l u m n > < N u l l P r o c e s s i n g > P r e s e r v e < / N u l l P r o c e s s i n g > < D a t a T y p e > B i g I n t < / D a t a T y p e > < D a t a S i z e > - 1 < / D a t a S i z e > < I n v a l i d X m l C h a r a c t e r s > R e m o v e < / I n v a l i d X m l C h a r a c t e r s > < S o u r c e   x s i : t y p e = " C o l u m n B i n d i n g " > < T a b l e I D > b 6 4 2 5 0 4 6 - 3 e 4 e - 4 6 2 4 - 9 8 3 b - 5 a e a 2 4 f 5 c b 2 c < / T a b l e I D > < C o l u m n I D > S t a t e F Y < / C o l u m n I D > < / S o u r c e > < / K e y C o l u m n > < / K e y C o l u m n s > < N a m e C o l u m n > < N u l l P r o c e s s i n g > Z e r o O r B l a n k < / N u l l P r o c e s s i n g > < D a t a T y p e > W C h a r < / D a t a T y p e > < D a t a S i z e > - 1 < / D a t a S i z e > < I n v a l i d X m l C h a r a c t e r s > R e m o v e < / I n v a l i d X m l C h a r a c t e r s > < S o u r c e   x s i : t y p e = " C o l u m n B i n d i n g " > < T a b l e I D > b 6 4 2 5 0 4 6 - 3 e 4 e - 4 6 2 4 - 9 8 3 b - 5 a e a 2 4 f 5 c b 2 c < / T a b l e I D > < C o l u m n I D > S t a t e F Y < / C o l u m n I D > < / S o u r c e > < / N a m e C o l u m n > < O r d e r B y > K e y < / O r d e r B y > < / A t t r i b u t e > < A t t r i b u t e > < I D > B u d g e t e d B a s i c E n t i t l e m e n t B u d g e t L i m i t a t i o n < / I D > < N a m e > B u d g e t e d B a s i c E n t i t l e m e n t B u d g e t L i m i t a t i o n < / N a m e > < K e y C o l u m n s > < K e y C o l u m n > < N u l l P r o c e s s i n g > P r e s e r v e < / N u l l P r o c e s s i n g > < D a t a T y p e > D o u b l e < / D a t a T y p e > < D a t a S i z e > - 1 < / D a t a S i z e > < I n v a l i d X m l C h a r a c t e r s > R e m o v e < / I n v a l i d X m l C h a r a c t e r s > < S o u r c e   x s i : t y p e = " C o l u m n B i n d i n g " > < T a b l e I D > b 6 4 2 5 0 4 6 - 3 e 4 e - 4 6 2 4 - 9 8 3 b - 5 a e a 2 4 f 5 c b 2 c < / T a b l e I D > < C o l u m n I D > B u d g e t e d B a s i c E n t i t l e m e n t B u d g e t L i m i t a t i o n < / C o l u m n I D > < / S o u r c e > < / K e y C o l u m n > < / K e y C o l u m n s > < N a m e C o l u m n > < N u l l P r o c e s s i n g > Z e r o O r B l a n k < / N u l l P r o c e s s i n g > < D a t a T y p e > W C h a r < / D a t a T y p e > < D a t a S i z e > - 1 < / D a t a S i z e > < I n v a l i d X m l C h a r a c t e r s > R e m o v e < / I n v a l i d X m l C h a r a c t e r s > < S o u r c e   x s i : t y p e = " C o l u m n B i n d i n g " > < T a b l e I D > b 6 4 2 5 0 4 6 - 3 e 4 e - 4 6 2 4 - 9 8 3 b - 5 a e a 2 4 f 5 c b 2 c < / T a b l e I D > < C o l u m n I D > B u d g e t e d B a s i c E n t i t l e m e n t B u d g e t L i m i t a t i o n < / C o l u m n I D > < / S o u r c e > < / N a m e C o l u m n > < O r d e r B y > K e y < / O r d e r B y > < / A t t r i b u t e > < A t t r i b u t e > < I D > B u d g e t U n i t < / I D > < N a m e > B u d g e t U n i t < / N a m e > < K e y C o l u m n s > < K e y C o l u m n > < N u l l P r o c e s s i n g > P r e s e r v e < / N u l l P r o c e s s i n g > < D a t a T y p e > W C h a r < / D a t a T y p e > < D a t a S i z e > - 1 < / D a t a S i z e > < S o u r c e   x s i : t y p e = " C o l u m n B i n d i n g " > < T a b l e I D > b 6 4 2 5 0 4 6 - 3 e 4 e - 4 6 2 4 - 9 8 3 b - 5 a e a 2 4 f 5 c b 2 c < / T a b l e I D > < C o l u m n I D > B u d g e t U n i t < / C o l u m n I D > < / S o u r c e > < / K e y C o l u m n > < / K e y C o l u m n s > < N a m e C o l u m n > < N u l l P r o c e s s i n g > Z e r o O r B l a n k < / N u l l P r o c e s s i n g > < D a t a T y p e > W C h a r < / D a t a T y p e > < D a t a S i z e > - 1 < / D a t a S i z e > < S o u r c e   x s i : t y p e = " C o l u m n B i n d i n g " > < T a b l e I D > b 6 4 2 5 0 4 6 - 3 e 4 e - 4 6 2 4 - 9 8 3 b - 5 a e a 2 4 f 5 c b 2 c < / T a b l e I D > < C o l u m n I D > B u d g e t U n i t < / C o l u m n I D > < / S o u r c e > < / N a m e C o l u m n > < O r d e r B y > K e y < / O r d e r B y > < / A t t r i b u t e > < / A t t r i b u t e s > < P r o a c t i v e C a c h i n g > < S i l e n c e I n t e r v a l > - P T 1 S < / S i l e n c e I n t e r v a l > < L a t e n c y > - P T 1 S < / L a t e n c y > < S i l e n c e O v e r r i d e I n t e r v a l > - P T 1 S < / S i l e n c e O v e r r i d e I n t e r v a l > < F o r c e R e b u i l d I n t e r v a l > - P T 1 S < / F o r c e R e b u i l d I n t e r v a l > < S o u r c e   x s i : t y p e = " P r o a c t i v e C a c h i n g I n h e r i t e d B i n d i n g "   / > < / P r o a c t i v e C a c h i n g > < / D i m e n s i o n > < D i m e n s i o n > < I D > 6 3 0 1 2 f 1 f - 0 2 6 2 - 4 e 6 b - b 6 3 f - 1 7 f 3 a 9 3 5 7 c c c < / I D > < N a m e > t b l A S E n r o l l m e n t V i e w   1 < / N a m e > < A n n o t a t i o n s > < A n n o t a t i o n > < N a m e > T a b l e W i d g e t S e r i a l i z a t i o n < / N a m e > < V a l u e > & l t ; ? x m l   v e r s i o n = " 1 . 0 "   e n c o d i n g = " U T F - 1 6 " ? & g t ; & l t ; G e m i n i   x m l n s = " T a b l e W i d g e t S e r i a l i z a t i o n " & g t ; & l t ; A n n o t a t i o n C o n t e n t & g t ; & l t ; ! [ C D A T A [ & l t ; ? x m l   v e r s i o n = " 1 . 0 " ? & g t ;  
 & l t ; T a b l e W i d g e t G r i d S e r i a l i z a t i o n   x m l n s : x s i = " h t t p : / / w w w . w 3 . o r g / 2 0 0 1 / X M L S c h e m a - i n s t a n c e "   x m l n s : x s d = " h t t p : / / w w w . w 3 . o r g / 2 0 0 1 / X M L S c h e m a " & g t ;  
     & l t ; C o l u m n S u g g e s t e d T y p e   / & g t ;  
     & l t ; C o l u m n F o r m a t & g t ;  
         & l t ; i t e m & g t ;  
             & l t ; k e y & g t ;  
                 & l t ; s t r i n g & g t ; E n r o l l m e n t I D & l t ; / s t r i n g & g t ;  
             & l t ; / k e y & g t ;  
             & l t ; v a l u e & g t ;  
                 & l t ; s t r i n g & g t ; G e n e r a l & l t ; / s t r i n g & g t ;  
             & l t ; / v a l u e & g t ;  
         & l t ; / i t e m & g t ;  
         & l t ; i t e m & g t ;  
             & l t ; k e y & g t ;  
                 & l t ; s t r i n g & g t ; C o l l e c t i o n & l t ; / s t r i n g & g t ;  
             & l t ; / k e y & g t ;  
             & l t ; v a l u e & g t ;  
                 & l t ; s t r i n g & g t ; T e x t & l t ; / s t r i n g & g t ;  
             & l t ; / v a l u e & g t ;  
         & l t ; / i t e m & g t ;  
         & l t ; i t e m & g t ;  
             & l t ; k e y & g t ;  
                 & l t ; s t r i n g & g t ; F i s c a l Y e a r & l t ; / s t r i n g & g t ;  
             & l t ; / k e y & g t ;  
             & l t ; v a l u e & g t ;  
                 & l t ; s t r i n g & g t ; G e n e r a l & l t ; / s t r i n g & g t ;  
             & l t ; / v a l u e & g t ;  
         & l t ; / i t e m & g t ;  
         & l t ; i t e m & g t ;  
             & l t ; k e y & g t ;  
                 & l t ; s t r i n g & g t ; C O & l t ; / s t r i n g & g t ;  
             & l t ; / k e y & g t ;  
             & l t ; v a l u e & g t ;  
                 & l t ; s t r i n g & g t ; T e x t & l t ; / s t r i n g & g t ;  
             & l t ; / v a l u e & g t ;  
         & l t ; / i t e m & g t ;  
         & l t ; i t e m & g t ;  
             & l t ; k e y & g t ;  
                 & l t ; s t r i n g & g t ; C o N a m e & l t ; / s t r i n g & g t ;  
             & l t ; / k e y & g t ;  
             & l t ; v a l u e & g t ;  
                 & l t ; s t r i n g & g t ; T e x t & l t ; / s t r i n g & g t ;  
             & l t ; / v a l u e & g t ;  
         & l t ; / i t e m & g t ;  
         & l t ; i t e m & g t ;  
             & l t ; k e y & g t ;  
                 & l t ; s t r i n g & g t ; S S & l t ; / s t r i n g & g t ;  
             & l t ; / k e y & g t ;  
             & l t ; v a l u e & g t ;  
                 & l t ; s t r i n g & g t ; T e x t & l t ; / s t r i n g & g t ;  
             & l t ; / v a l u e & g t ;  
         & l t ; / i t e m & g t ;  
         & l t ; i t e m & g t ;  
             & l t ; k e y & g t ;  
                 & l t ; s t r i n g & g t ; S s N a m e & l t ; / s t r i n g & g t ;  
             & l t ; / k e y & g t ;  
             & l t ; v a l u e & g t ;  
                 & l t ; s t r i n g & g t ; T e x t & l t ; / s t r i n g & g t ;  
             & l t ; / v a l u e & g t ;  
         & l t ; / i t e m & g t ;  
         & l t ; i t e m & g t ;  
             & l t ; k e y & g t ;  
                 & l t ; s t r i n g & g t ; L e & l t ; / s t r i n g & g t ;  
             & l t ; / k e y & g t ;  
             & l t ; v a l u e & g t ;  
                 & l t ; s t r i n g & g t ; T e x t & l t ; / s t r i n g & g t ;  
             & l t ; / v a l u e & g t ;  
         & l t ; / i t e m & g t ;  
         & l t ; i t e m & g t ;  
             & l t ; k e y & g t ;  
                 & l t ; s t r i n g & g t ; L e N a m e & l t ; / s t r i n g & g t ;  
             & l t ; / k e y & g t ;  
             & l t ; v a l u e & g t ;  
                 & l t ; s t r i n g & g t ; T e x t & l t ; / s t r i n g & g t ;  
             & l t ; / v a l u e & g t ;  
         & l t ; / i t e m & g t ;  
         & l t ; i t e m & g t ;  
             & l t ; k e y & g t ;  
                 & l t ; s t r i n g & g t ; S C & l t ; / s t r i n g & g t ;  
             & l t ; / k e y & g t ;  
             & l t ; v a l u e & g t ;  
                 & l t ; s t r i n g & g t ; T e x t & l t ; / s t r i n g & g t ;  
             & l t ; / v a l u e & g t ;  
         & l t ; / i t e m & g t ;  
         & l t ; i t e m & g t ;  
             & l t ; k e y & g t ;  
                 & l t ; s t r i n g & g t ; S c N a m e & l t ; / s t r i n g & g t ;  
             & l t ; / k e y & g t ;  
             & l t ; v a l u e & g t ;  
                 & l t ; s t r i n g & g t ; T e x t & l t ; / s t r i n g & g t ;  
             & l t ; / v a l u e & g t ;  
         & l t ; / i t e m & g t ;  
         & l t ; i t e m & g t ;  
             & l t ; k e y & g t ;  
                 & l t ; s t r i n g & g t ; s e c t o r & l t ; / s t r i n g & g t ;  
             & l t ; / k e y & g t ;  
             & l t ; v a l u e & g t ;  
                 & l t ; s t r i n g & g t ; T e x t & l t ; / s t r i n g & g t ;  
             & l t ; / v a l u e & g t ;  
         & l t ; / i t e m & g t ;  
         & l t ; i t e m & g t ;  
             & l t ; k e y & g t ;  
                 & l t ; s t r i n g & g t ; g r a d e & l t ; / s t r i n g & g t ;  
             & l t ; / k e y & g t ;  
             & l t ; v a l u e & g t ;  
                 & l t ; s t r i n g & g t ; T e x t & l t ; / s t r i n g & g t ;  
             & l t ; / v a l u e & g t ;  
         & l t ; / i t e m & g t ;  
         & l t ; i t e m & g t ;  
             & l t ; k e y & g t ;  
                 & l t ; s t r i n g & g t ; r a c e E t h n i c i t y & l t ; / s t r i n g & g t ;  
             & l t ; / k e y & g t ;  
             & l t ; v a l u e & g t ;  
                 & l t ; s t r i n g & g t ; T e x t & l t ; / s t r i n g & g t ;  
             & l t ; / v a l u e & g t ;  
         & l t ; / i t e m & g t ;  
         & l t ; i t e m & g t ;  
             & l t ; k e y & g t ;  
                 & l t ; s t r i n g & g t ; R a c e N a m e & l t ; / s t r i n g & g t ;  
             & l t ; / k e y & g t ;  
             & l t ; v a l u e & g t ;  
                 & l t ; s t r i n g & g t ; T e x t & l t ; / s t r i n g & g t ;  
             & l t ; / v a l u e & g t ;  
         & l t ; / i t e m & g t ;  
         & l t ; i t e m & g t ;  
             & l t ; k e y & g t ;  
                 & l t ; s t r i n g & g t ; g e n d e r & l t ; / s t r i n g & g t ;  
             & l t ; / k e y & g t ;  
             & l t ; v a l u e & g t ;  
                 & l t ; s t r i n g & g t ; T e x t & l t ; / s t r i n g & g t ;  
             & l t ; / v a l u e & g t ;  
         & l t ; / i t e m & g t ;  
         & l t ; i t e m & g t ;  
             & l t ; k e y & g t ;  
                 & l t ; s t r i n g & g t ; T i t l e 1 & l t ; / s t r i n g & g t ;  
             & l t ; / k e y & g t ;  
             & l t ; v a l u e & g t ;  
                 & l t ; s t r i n g & g t ; T e x t & l t ; / s t r i n g & g t ;  
             & l t ; / v a l u e & g t ;  
         & l t ; / i t e m & g t ;  
         & l t ; i t e m & g t ;  
             & l t ; k e y & g t ;  
                 & l t ; s t r i n g & g t ; T i t l e 3 & l t ; / s t r i n g & g t ;  
             & l t ; / k e y & g t ;  
             & l t ; v a l u e & g t ;  
                 & l t ; s t r i n g & g t ; T e x t & l t ; / s t r i n g & g t ;  
             & l t ; / v a l u e & g t ;  
         & l t ; / i t e m & g t ;  
         & l t ; i t e m & g t ;  
             & l t ; k e y & g t ;  
                 & l t ; s t r i n g & g t ; S p e c i a l E d E l i g i b l e & l t ; / s t r i n g & g t ;  
             & l t ; / k e y & g t ;  
             & l t ; v a l u e & g t ;  
                 & l t ; s t r i n g & g t ; T e x t & l t ; / s t r i n g & g t ;  
             & l t ; / v a l u e & g t ;  
         & l t ; / i t e m & g t ;  
         & l t ; i t e m & g t ;  
             & l t ; k e y & g t ;  
                 & l t ; s t r i n g & g t ; M i g r a n t & l t ; / s t r i n g & g t ;  
             & l t ; / k e y & g t ;  
             & l t ; v a l u e & g t ;  
                 & l t ; s t r i n g & g t ; T e x t & l t ; / s t r i n g & g t ;  
             & l t ; / v a l u e & g t ;  
         & l t ; / i t e m & g t ;  
         & l t ; i t e m & g t ;  
             & l t ; k e y & g t ;  
                 & l t ; s t r i n g & g t ; I m m i g r a n t & l t ; / s t r i n g & g t ;  
             & l t ; / k e y & g t ;  
             & l t ; v a l u e & g t ;  
                 & l t ; s t r i n g & g t ; T e x t & l t ; / s t r i n g & g t ;  
             & l t ; / v a l u e & g t ;  
         & l t ; / i t e m & g t ;  
         & l t ; i t e m & g t ;  
             & l t ; k e y & g t ;  
                 & l t ; s t r i n g & g t ; L E P & l t ; / s t r i n g & g t ;  
             & l t ; / k e y & g t ;  
             & l t ; v a l u e & g t ;  
                 & l t ; s t r i n g & g t ; T e x t & l t ; / s t r i n g & g t ;  
             & l t ; / v a l u e & g t ;  
         & l t ; / i t e m & g t ;  
         & l t ; i t e m & g t ;  
             & l t ; k e y & g t ;  
                 & l t ; s t r i n g & g t ; L E P S t a t u s & l t ; / s t r i n g & g t ;  
             & l t ; / k e y & g t ;  
             & l t ; v a l u e & g t ;  
                 & l t ; s t r i n g & g t ; T e x t & l t ; / s t r i n g & g t ;  
             & l t ; / v a l u e & g t ;  
         & l t ; / i t e m & g t ;  
         & l t ; i t e m & g t ;  
             & l t ; k e y & g t ;  
                 & l t ; s t r i n g & g t ; G i f t e d T a l e n t e d & l t ; / s t r i n g & g t ;  
             & l t ; / k e y & g t ;  
             & l t ; v a l u e & g t ;  
                 & l t ; s t r i n g & g t ; T e x t & l t ; / s t r i n g & g t ;  
             & l t ; / v a l u e & g t ;  
         & l t ; / i t e m & g t ;  
         & l t ; i t e m & g t ;  
             & l t ; k e y & g t ;  
                 & l t ; s t r i n g & g t ; F R L & l t ; / s t r i n g & g t ;  
             & l t ; / k e y & g t ;  
             & l t ; v a l u e & g t ;  
                 & l t ; s t r i n g & g t ; T e x t & l t ; / s t r i n g & g t ;  
             & l t ; / v a l u e & g t ;  
         & l t ; / i t e m & g t ;  
         & l t ; i t e m & g t ;  
             & l t ; k e y & g t ;  
                 & l t ; s t r i n g & g t ; F r e e R e d u c e S t a t u s & l t ; / s t r i n g & g t ;  
             & l t ; / k e y & g t ;  
             & l t ; v a l u e & g t ;  
                 & l t ; s t r i n g & g t ; T e x t & l t ; / s t r i n g & g t ;  
             & l t ; / v a l u e & g t ;  
         & l t ; / i t e m & g t ;  
         & l t ; i t e m & g t ;  
             & l t ; k e y & g t ;  
                 & l t ; s t r i n g & g t ; H o m e l e s s & l t ; / s t r i n g & g t ;  
             & l t ; / k e y & g t ;  
             & l t ; v a l u e & g t ;  
                 & l t ; s t r i n g & g t ; T e x t & l t ; / s t r i n g & g t ;  
             & l t ; / v a l u e & g t ;  
         & l t ; / i t e m & g t ;  
         & l t ; i t e m & g t ;  
             & l t ; k e y & g t ;  
                 & l t ; s t r i n g & g t ; S e r v i c e T y p e & l t ; / s t r i n g & g t ;  
             & l t ; / k e y & g t ;  
             & l t ; v a l u e & g t ;  
                 & l t ; s t r i n g & g t ; T e x t & l t ; / s t r i n g & g t ;  
             & l t ; / v a l u e & g t ;  
         & l t ; / i t e m & g t ;  
         & l t ; i t e m & g t ;  
             & l t ; k e y & g t ;  
                 & l t ; s t r i n g & g t ; f a l l 1 0 D a y A b s e n t & l t ; / s t r i n g & g t ;  
             & l t ; / k e y & g t ;  
             & l t ; v a l u e & g t ;  
                 & l t ; s t r i n g & g t ; B o o l e a n & l t ; / s t r i n g & g t ;  
             & l t ; / v a l u e & g t ;  
         & l t ; / i t e m & g t ;  
         & l t ; i t e m & g t ;  
             & l t ; k e y & g t ;  
                 & l t ; s t r i n g & g t ; s p r i n g 1 0 D a y A b s e n t & l t ; / s t r i n g & g t ;  
             & l t ; / k e y & g t ;  
             & l t ; v a l u e & g t ;  
                 & l t ; s t r i n g & g t ; B o o l e a n & l t ; / s t r i n g & g t ;  
             & l t ; / v a l u e & g t ;  
         & l t ; / i t e m & g t ;  
         & l t ; i t e m & g t ;  
             & l t ; k e y & g t ;  
                 & l t ; s t r i n g & g t ; t w e n t y F i r s t C e n t u r y & l t ; / s t r i n g & g t ;  
             & l t ; / k e y & g t ;  
             & l t ; v a l u e & g t ;  
                 & l t ; s t r i n g & g t ; B o o l e a n & l t ; / s t r i n g & g t ;  
             & l t ; / v a l u e & g t ;  
         & l t ; / i t e m & g t ;  
         & l t ; i t e m & g t ;  
             & l t ; k e y & g t ;  
                 & l t ; s t r i n g & g t ; s t a t e E x c l u d e & l t ; / s t r i n g & g t ;  
             & l t ; / k e y & g t ;  
             & l t ; v a l u e & g t ;  
                 & l t ; s t r i n g & g t ; B o o l e a n & l t ; / s t r i n g & g t ;  
             & l t ; / v a l u e & g t ;  
         & l t ; / i t e m & g t ;  
         & l t ; i t e m & g t ;  
             & l t ; k e y & g t ;  
                 & l t ; s t r i n g & g t ; V o c a t i o n a l C o d e & l t ; / s t r i n g & g t ;  
             & l t ; / k e y & g t ;  
             & l t ; v a l u e & g t ;  
                 & l t ; s t r i n g & g t ; T e x t & l t ; / s t r i n g & g t ;  
             & l t ; / v a l u e & g t ;  
         & l t ; / i t e m & g t ;  
         & l t ; i t e m & g t ;  
             & l t ; k e y & g t ;  
                 & l t ; s t r i n g & g t ; S i n g l e P a r e n t & l t ; / s t r i n g & g t ;  
             & l t ; / k e y & g t ;  
             & l t ; v a l u e & g t ;  
                 & l t ; s t r i n g & g t ; T e x t & l t ; / s t r i n g & g t ;  
             & l t ; / v a l u e & g t ;  
         & l t ; / i t e m & g t ;  
         & l t ; i t e m & g t ;  
             & l t ; k e y & g t ;  
                 & l t ; s t r i n g & g t ; S t u d e n t C o u n t & l t ; / s t r i n g & g t ;  
             & l t ; / k e y & g t ;  
             & l t ; v a l u e & g t ;  
                 & l t ; s t r i n g & g t ; G e n e r a l & l t ; / s t r i n g & g t ;  
             & l t ; / v a l u e & g t ;  
         & l t ; / i t e m & g t ;  
     & l t ; / C o l u m n F o r m a t & g t ;  
     & l t ; C o l u m n A c c u r a c y & g t ;  
         & l t ; i t e m & g t ;  
             & l t ; k e y & g t ;  
                 & l t ; s t r i n g & g t ; E n r o l l m e n t I D & l t ; / s t r i n g & g t ;  
             & l t ; / k e y & g t ;  
             & l t ; v a l u e & g t ;  
                 & l t ; i n t & g t ; 0 & l t ; / i n t & g t ;  
             & l t ; / v a l u e & g t ;  
         & l t ; / i t e m & g t ;  
         & l t ; i t e m & g t ;  
             & l t ; k e y & g t ;  
                 & l t ; s t r i n g & g t ; C o l l e c t i o n & l t ; / s t r i n g & g t ;  
             & l t ; / k e y & g t ;  
             & l t ; v a l u e & g t ;  
                 & l t ; i n t & g t ; 0 & l t ; / i n t & g t ;  
             & l t ; / v a l u e & g t ;  
         & l t ; / i t e m & g t ;  
         & l t ; i t e m & g t ;  
             & l t ; k e y & g t ;  
                 & l t ; s t r i n g & g t ; F i s c a l Y e a r & l t ; / s t r i n g & g t ;  
             & l t ; / k e y & g t ;  
             & l t ; v a l u e & g t ;  
                 & l t ; i n t & g t ; 0 & l t ; / i n t & g t ;  
             & l t ; / v a l u e & g t ;  
         & l t ; / i t e m & g t ;  
         & l t ; i t e m & g t ;  
             & l t ; k e y & g t ;  
                 & l t ; s t r i n g & g t ; C O & l t ; / s t r i n g & g t ;  
             & l t ; / k e y & g t ;  
             & l t ; v a l u e & g t ;  
                 & l t ; i n t & g t ; 0 & l t ; / i n t & g t ;  
             & l t ; / v a l u e & g t ;  
         & l t ; / i t e m & g t ;  
         & l t ; i t e m & g t ;  
             & l t ; k e y & g t ;  
                 & l t ; s t r i n g & g t ; C o N a m e & l t ; / s t r i n g & g t ;  
             & l t ; / k e y & g t ;  
             & l t ; v a l u e & g t ;  
                 & l t ; i n t & g t ; 0 & l t ; / i n t & g t ;  
             & l t ; / v a l u e & g t ;  
         & l t ; / i t e m & g t ;  
         & l t ; i t e m & g t ;  
             & l t ; k e y & g t ;  
                 & l t ; s t r i n g & g t ; S S & l t ; / s t r i n g & g t ;  
             & l t ; / k e y & g t ;  
             & l t ; v a l u e & g t ;  
                 & l t ; i n t & g t ; 0 & l t ; / i n t & g t ;  
             & l t ; / v a l u e & g t ;  
         & l t ; / i t e m & g t ;  
         & l t ; i t e m & g t ;  
             & l t ; k e y & g t ;  
                 & l t ; s t r i n g & g t ; S s N a m e & l t ; / s t r i n g & g t ;  
             & l t ; / k e y & g t ;  
             & l t ; v a l u e & g t ;  
                 & l t ; i n t & g t ; 0 & l t ; / i n t & g t ;  
             & l t ; / v a l u e & g t ;  
         & l t ; / i t e m & g t ;  
         & l t ; i t e m & g t ;  
             & l t ; k e y & g t ;  
                 & l t ; s t r i n g & g t ; L e & l t ; / s t r i n g & g t ;  
             & l t ; / k e y & g t ;  
             & l t ; v a l u e & g t ;  
                 & l t ; i n t & g t ; 0 & l t ; / i n t & g t ;  
             & l t ; / v a l u e & g t ;  
         & l t ; / i t e m & g t ;  
         & l t ; i t e m & g t ;  
             & l t ; k e y & g t ;  
                 & l t ; s t r i n g & g t ; L e N a m e & l t ; / s t r i n g & g t ;  
             & l t ; / k e y & g t ;  
             & l t ; v a l u e & g t ;  
                 & l t ; i n t & g t ; 0 & l t ; / i n t & g t ;  
             & l t ; / v a l u e & g t ;  
         & l t ; / i t e m & g t ;  
         & l t ; i t e m & g t ;  
             & l t ; k e y & g t ;  
                 & l t ; s t r i n g & g t ; S C & l t ; / s t r i n g & g t ;  
             & l t ; / k e y & g t ;  
             & l t ; v a l u e & g t ;  
                 & l t ; i n t & g t ; 0 & l t ; / i n t & g t ;  
             & l t ; / v a l u e & g t ;  
         & l t ; / i t e m & g t ;  
         & l t ; i t e m & g t ;  
             & l t ; k e y & g t ;  
                 & l t ; s t r i n g & g t ; S c N a m e & l t ; / s t r i n g & g t ;  
             & l t ; / k e y & g t ;  
             & l t ; v a l u e & g t ;  
                 & l t ; i n t & g t ; 0 & l t ; / i n t & g t ;  
             & l t ; / v a l u e & g t ;  
         & l t ; / i t e m & g t ;  
         & l t ; i t e m & g t ;  
             & l t ; k e y & g t ;  
                 & l t ; s t r i n g & g t ; s e c t o r & l t ; / s t r i n g & g t ;  
             & l t ; / k e y & g t ;  
             & l t ; v a l u e & g t ;  
                 & l t ; i n t & g t ; 0 & l t ; / i n t & g t ;  
             & l t ; / v a l u e & g t ;  
         & l t ; / i t e m & g t ;  
         & l t ; i t e m & g t ;  
             & l t ; k e y & g t ;  
                 & l t ; s t r i n g & g t ; g r a d e & l t ; / s t r i n g & g t ;  
             & l t ; / k e y & g t ;  
             & l t ; v a l u e & g t ;  
                 & l t ; i n t & g t ; 0 & l t ; / i n t & g t ;  
             & l t ; / v a l u e & g t ;  
         & l t ; / i t e m & g t ;  
         & l t ; i t e m & g t ;  
             & l t ; k e y & g t ;  
                 & l t ; s t r i n g & g t ; r a c e E t h n i c i t y & l t ; / s t r i n g & g t ;  
             & l t ; / k e y & g t ;  
             & l t ; v a l u e & g t ;  
                 & l t ; i n t & g t ; 0 & l t ; / i n t & g t ;  
             & l t ; / v a l u e & g t ;  
         & l t ; / i t e m & g t ;  
         & l t ; i t e m & g t ;  
             & l t ; k e y & g t ;  
                 & l t ; s t r i n g & g t ; R a c e N a m e & l t ; / s t r i n g & g t ;  
             & l t ; / k e y & g t ;  
             & l t ; v a l u e & g t ;  
                 & l t ; i n t & g t ; 0 & l t ; / i n t & g t ;  
             & l t ; / v a l u e & g t ;  
         & l t ; / i t e m & g t ;  
         & l t ; i t e m & g t ;  
             & l t ; k e y & g t ;  
                 & l t ; s t r i n g & g t ; g e n d e r & l t ; / s t r i n g & g t ;  
             & l t ; / k e y & g t ;  
             & l t ; v a l u e & g t ;  
                 & l t ; i n t & g t ; 0 & l t ; / i n t & g t ;  
             & l t ; / v a l u e & g t ;  
         & l t ; / i t e m & g t ;  
         & l t ; i t e m & g t ;  
             & l t ; k e y & g t ;  
                 & l t ; s t r i n g & g t ; T i t l e 1 & l t ; / s t r i n g & g t ;  
             & l t ; / k e y & g t ;  
             & l t ; v a l u e & g t ;  
                 & l t ; i n t & g t ; 0 & l t ; / i n t & g t ;  
             & l t ; / v a l u e & g t ;  
         & l t ; / i t e m & g t ;  
         & l t ; i t e m & g t ;  
             & l t ; k e y & g t ;  
                 & l t ; s t r i n g & g t ; T i t l e 3 & l t ; / s t r i n g & g t ;  
             & l t ; / k e y & g t ;  
             & l t ; v a l u e & g t ;  
                 & l t ; i n t & g t ; 0 & l t ; / i n t & g t ;  
             & l t ; / v a l u e & g t ;  
         & l t ; / i t e m & g t ;  
         & l t ; i t e m & g t ;  
             & l t ; k e y & g t ;  
                 & l t ; s t r i n g & g t ; S p e c i a l E d E l i g i b l e & l t ; / s t r i n g & g t ;  
             & l t ; / k e y & g t ;  
             & l t ; v a l u e & g t ;  
                 & l t ; i n t & g t ; 0 & l t ; / i n t & g t ;  
             & l t ; / v a l u e & g t ;  
         & l t ; / i t e m & g t ;  
         & l t ; i t e m & g t ;  
             & l t ; k e y & g t ;  
                 & l t ; s t r i n g & g t ; M i g r a n t & l t ; / s t r i n g & g t ;  
             & l t ; / k e y & g t ;  
             & l t ; v a l u e & g t ;  
                 & l t ; i n t & g t ; 0 & l t ; / i n t & g t ;  
             & l t ; / v a l u e & g t ;  
         & l t ; / i t e m & g t ;  
         & l t ; i t e m & g t ;  
             & l t ; k e y & g t ;  
                 & l t ; s t r i n g & g t ; I m m i g r a n t & l t ; / s t r i n g & g t ;  
             & l t ; / k e y & g t ;  
             & l t ; v a l u e & g t ;  
                 & l t ; i n t & g t ; 0 & l t ; / i n t & g t ;  
             & l t ; / v a l u e & g t ;  
         & l t ; / i t e m & g t ;  
         & l t ; i t e m & g t ;  
             & l t ; k e y & g t ;  
                 & l t ; s t r i n g & g t ; L E P & l t ; / s t r i n g & g t ;  
             & l t ; / k e y & g t ;  
             & l t ; v a l u e & g t ;  
                 & l t ; i n t & g t ; 0 & l t ; / i n t & g t ;  
             & l t ; / v a l u e & g t ;  
         & l t ; / i t e m & g t ;  
         & l t ; i t e m & g t ;  
             & l t ; k e y & g t ;  
                 & l t ; s t r i n g & g t ; L E P S t a t u s & l t ; / s t r i n g & g t ;  
             & l t ; / k e y & g t ;  
             & l t ; v a l u e & g t ;  
                 & l t ; i n t & g t ; 0 & l t ; / i n t & g t ;  
             & l t ; / v a l u e & g t ;  
         & l t ; / i t e m & g t ;  
         & l t ; i t e m & g t ;  
             & l t ; k e y & g t ;  
                 & l t ; s t r i n g & g t ; G i f t e d T a l e n t e d & l t ; / s t r i n g & g t ;  
             & l t ; / k e y & g t ;  
             & l t ; v a l u e & g t ;  
                 & l t ; i n t & g t ; 0 & l t ; / i n t & g t ;  
             & l t ; / v a l u e & g t ;  
         & l t ; / i t e m & g t ;  
         & l t ; i t e m & g t ;  
             & l t ; k e y & g t ;  
                 & l t ; s t r i n g & g t ; F R L & l t ; / s t r i n g & g t ;  
             & l t ; / k e y & g t ;  
             & l t ; v a l u e & g t ;  
                 & l t ; i n t & g t ; 0 & l t ; / i n t & g t ;  
             & l t ; / v a l u e & g t ;  
         & l t ; / i t e m & g t ;  
         & l t ; i t e m & g t ;  
             & l t ; k e y & g t ;  
                 & l t ; s t r i n g & g t ; F r e e R e d u c e S t a t u s & l t ; / s t r i n g & g t ;  
             & l t ; / k e y & g t ;  
             & l t ; v a l u e & g t ;  
                 & l t ; i n t & g t ; 0 & l t ; / i n t & g t ;  
             & l t ; / v a l u e & g t ;  
         & l t ; / i t e m & g t ;  
         & l t ; i t e m & g t ;  
             & l t ; k e y & g t ;  
                 & l t ; s t r i n g & g t ; H o m e l e s s & l t ; / s t r i n g & g t ;  
             & l t ; / k e y & g t ;  
             & l t ; v a l u e & g t ;  
                 & l t ; i n t & g t ; 0 & l t ; / i n t & g t ;  
             & l t ; / v a l u e & g t ;  
         & l t ; / i t e m & g t ;  
         & l t ; i t e m & g t ;  
             & l t ; k e y & g t ;  
                 & l t ; s t r i n g & g t ; S e r v i c e T y p e & l t ; / s t r i n g & g t ;  
             & l t ; / k e y & g t ;  
             & l t ; v a l u e & g t ;  
                 & l t ; i n t & g t ; 0 & l t ; / i n t & g t ;  
             & l t ; / v a l u e & g t ;  
         & l t ; / i t e m & g t ;  
         & l t ; i t e m & g t ;  
             & l t ; k e y & g t ;  
                 & l t ; s t r i n g & g t ; f a l l 1 0 D a y A b s e n t & l t ; / s t r i n g & g t ;  
             & l t ; / k e y & g t ;  
             & l t ; v a l u e & g t ;  
                 & l t ; i n t & g t ; 0 & l t ; / i n t & g t ;  
             & l t ; / v a l u e & g t ;  
         & l t ; / i t e m & g t ;  
         & l t ; i t e m & g t ;  
             & l t ; k e y & g t ;  
                 & l t ; s t r i n g & g t ; s p r i n g 1 0 D a y A b s e n t & l t ; / s t r i n g & g t ;  
             & l t ; / k e y & g t ;  
             & l t ; v a l u e & g t ;  
                 & l t ; i n t & g t ; 0 & l t ; / i n t & g t ;  
             & l t ; / v a l u e & g t ;  
         & l t ; / i t e m & g t ;  
         & l t ; i t e m & g t ;  
             & l t ; k e y & g t ;  
                 & l t ; s t r i n g & g t ; t w e n t y F i r s t C e n t u r y & l t ; / s t r i n g & g t ;  
             & l t ; / k e y & g t ;  
             & l t ; v a l u e & g t ;  
                 & l t ; i n t & g t ; 0 & l t ; / i n t & g t ;  
             & l t ; / v a l u e & g t ;  
         & l t ; / i t e m & g t ;  
         & l t ; i t e m & g t ;  
             & l t ; k e y & g t ;  
                 & l t ; s t r i n g & g t ; s t a t e E x c l u d e & l t ; / s t r i n g & g t ;  
             & l t ; / k e y & g t ;  
             & l t ; v a l u e & g t ;  
                 & l t ; i n t & g t ; 0 & l t ; / i n t & g t ;  
             & l t ; / v a l u e & g t ;  
         & l t ; / i t e m & g t ;  
         & l t ; i t e m & g t ;  
             & l t ; k e y & g t ;  
                 & l t ; s t r i n g & g t ; V o c a t i o n a l C o d e & l t ; / s t r i n g & g t ;  
             & l t ; / k e y & g t ;  
             & l t ; v a l u e & g t ;  
                 & l t ; i n t & g t ; 0 & l t ; / i n t & g t ;  
             & l t ; / v a l u e & g t ;  
         & l t ; / i t e m & g t ;  
         & l t ; i t e m & g t ;  
             & l t ; k e y & g t ;  
                 & l t ; s t r i n g & g t ; S i n g l e P a r e n t & l t ; / s t r i n g & g t ;  
             & l t ; / k e y & g t ;  
             & l t ; v a l u e & g t ;  
                 & l t ; i n t & g t ; 0 & l t ; / i n t & g t ;  
             & l t ; / v a l u e & g t ;  
         & l t ; / i t e m & g t ;  
         & l t ; i t e m & g t ;  
             & l t ; k e y & g t ;  
                 & l t ; s t r i n g & g t ; S t u d e n t C o u n t & l t ; / s t r i n g & g t ;  
             & l t ; / k e y & g t ;  
             & l t ; v a l u e & g t ;  
                 & l t ; i n t & g t ; 0 & l t ; / i n t & g t ;  
             & l t ; / v a l u e & g t ;  
         & l t ; / i t e m & g t ;  
     & l t ; / C o l u m n A c c u r a c y & g t ;  
     & l t ; C o l u m n C u r r e n c y S y m b o l & g t ;  
         & l t ; i t e m & g t ;  
             & l t ; k e y & g t ;  
                 & l t ; s t r i n g & g t ; E n r o l l m e n t I D & l t ; / s t r i n g & g t ;  
             & l t ; / k e y & g t ;  
             & l t ; v a l u e & g t ;  
                 & l t ; s t r i n g & g t ; $ & l t ; / s t r i n g & g t ;  
             & l t ; / v a l u e & g t ;  
         & l t ; / i t e m & g t ;  
         & l t ; i t e m & g t ;  
             & l t ; k e y & g t ;  
                 & l t ; s t r i n g & g t ; C o l l e c t i o n & l t ; / s t r i n g & g t ;  
             & l t ; / k e y & g t ;  
             & l t ; v a l u e & g t ;  
                 & l t ; s t r i n g & g t ; $ & l t ; / s t r i n g & g t ;  
             & l t ; / v a l u e & g t ;  
         & l t ; / i t e m & g t ;  
         & l t ; i t e m & g t ;  
             & l t ; k e y & g t ;  
                 & l t ; s t r i n g & g t ; F i s c a l Y e a r & l t ; / s t r i n g & g t ;  
             & l t ; / k e y & g t ;  
             & l t ; v a l u e & g t ;  
                 & l t ; s t r i n g & g t ; $ & l t ; / s t r i n g & g t ;  
             & l t ; / v a l u e & g t ;  
         & l t ; / i t e m & g t ;  
         & l t ; i t e m & g t ;  
             & l t ; k e y & g t ;  
                 & l t ; s t r i n g & g t ; C O & l t ; / s t r i n g & g t ;  
             & l t ; / k e y & g t ;  
             & l t ; v a l u e & g t ;  
                 & l t ; s t r i n g & g t ; $ & l t ; / s t r i n g & g t ;  
             & l t ; / v a l u e & g t ;  
         & l t ; / i t e m & g t ;  
         & l t ; i t e m & g t ;  
             & l t ; k e y & g t ;  
                 & l t ; s t r i n g & g t ; C o N a m e & l t ; / s t r i n g & g t ;  
             & l t ; / k e y & g t ;  
             & l t ; v a l u e & g t ;  
                 & l t ; s t r i n g & g t ; $ & l t ; / s t r i n g & g t ;  
             & l t ; / v a l u e & g t ;  
         & l t ; / i t e m & g t ;  
         & l t ; i t e m & g t ;  
             & l t ; k e y & g t ;  
                 & l t ; s t r i n g & g t ; S S & l t ; / s t r i n g & g t ;  
             & l t ; / k e y & g t ;  
             & l t ; v a l u e & g t ;  
                 & l t ; s t r i n g & g t ; $ & l t ; / s t r i n g & g t ;  
             & l t ; / v a l u e & g t ;  
         & l t ; / i t e m & g t ;  
         & l t ; i t e m & g t ;  
             & l t ; k e y & g t ;  
                 & l t ; s t r i n g & g t ; S s N a m e & l t ; / s t r i n g & g t ;  
             & l t ; / k e y & g t ;  
             & l t ; v a l u e & g t ;  
                 & l t ; s t r i n g & g t ; $ & l t ; / s t r i n g & g t ;  
             & l t ; / v a l u e & g t ;  
         & l t ; / i t e m & g t ;  
         & l t ; i t e m & g t ;  
             & l t ; k e y & g t ;  
                 & l t ; s t r i n g & g t ; L e & l t ; / s t r i n g & g t ;  
             & l t ; / k e y & g t ;  
             & l t ; v a l u e & g t ;  
                 & l t ; s t r i n g & g t ; $ & l t ; / s t r i n g & g t ;  
             & l t ; / v a l u e & g t ;  
         & l t ; / i t e m & g t ;  
         & l t ; i t e m & g t ;  
             & l t ; k e y & g t ;  
                 & l t ; s t r i n g & g t ; L e N a m e & l t ; / s t r i n g & g t ;  
             & l t ; / k e y & g t ;  
             & l t ; v a l u e & g t ;  
                 & l t ; s t r i n g & g t ; $ & l t ; / s t r i n g & g t ;  
             & l t ; / v a l u e & g t ;  
         & l t ; / i t e m & g t ;  
         & l t ; i t e m & g t ;  
             & l t ; k e y & g t ;  
                 & l t ; s t r i n g & g t ; S C & l t ; / s t r i n g & g t ;  
             & l t ; / k e y & g t ;  
             & l t ; v a l u e & g t ;  
                 & l t ; s t r i n g & g t ; $ & l t ; / s t r i n g & g t ;  
             & l t ; / v a l u e & g t ;  
         & l t ; / i t e m & g t ;  
         & l t ; i t e m & g t ;  
             & l t ; k e y & g t ;  
                 & l t ; s t r i n g & g t ; S c N a m e & l t ; / s t r i n g & g t ;  
             & l t ; / k e y & g t ;  
             & l t ; v a l u e & g t ;  
                 & l t ; s t r i n g & g t ; $ & l t ; / s t r i n g & g t ;  
             & l t ; / v a l u e & g t ;  
         & l t ; / i t e m & g t ;  
         & l t ; i t e m & g t ;  
             & l t ; k e y & g t ;  
                 & l t ; s t r i n g & g t ; s e c t o r & l t ; / s t r i n g & g t ;  
             & l t ; / k e y & g t ;  
             & l t ; v a l u e & g t ;  
                 & l t ; s t r i n g & g t ; $ & l t ; / s t r i n g & g t ;  
             & l t ; / v a l u e & g t ;  
         & l t ; / i t e m & g t ;  
         & l t ; i t e m & g t ;  
             & l t ; k e y & g t ;  
                 & l t ; s t r i n g & g t ; g r a d e & l t ; / s t r i n g & g t ;  
             & l t ; / k e y & g t ;  
             & l t ; v a l u e & g t ;  
                 & l t ; s t r i n g & g t ; $ & l t ; / s t r i n g & g t ;  
             & l t ; / v a l u e & g t ;  
         & l t ; / i t e m & g t ;  
         & l t ; i t e m & g t ;  
             & l t ; k e y & g t ;  
                 & l t ; s t r i n g & g t ; r a c e E t h n i c i t y & l t ; / s t r i n g & g t ;  
             & l t ; / k e y & g t ;  
             & l t ; v a l u e & g t ;  
                 & l t ; s t r i n g & g t ; $ & l t ; / s t r i n g & g t ;  
             & l t ; / v a l u e & g t ;  
         & l t ; / i t e m & g t ;  
         & l t ; i t e m & g t ;  
             & l t ; k e y & g t ;  
                 & l t ; s t r i n g & g t ; R a c e N a m e & l t ; / s t r i n g & g t ;  
             & l t ; / k e y & g t ;  
             & l t ; v a l u e & g t ;  
                 & l t ; s t r i n g & g t ; $ & l t ; / s t r i n g & g t ;  
             & l t ; / v a l u e & g t ;  
         & l t ; / i t e m & g t ;  
         & l t ; i t e m & g t ;  
             & l t ; k e y & g t ;  
                 & l t ; s t r i n g & g t ; g e n d e r & l t ; / s t r i n g & g t ;  
             & l t ; / k e y & g t ;  
             & l t ; v a l u e & g t ;  
                 & l t ; s t r i n g & g t ; $ & l t ; / s t r i n g & g t ;  
             & l t ; / v a l u e & g t ;  
         & l t ; / i t e m & g t ;  
         & l t ; i t e m & g t ;  
             & l t ; k e y & g t ;  
                 & l t ; s t r i n g & g t ; T i t l e 1 & l t ; / s t r i n g & g t ;  
             & l t ; / k e y & g t ;  
             & l t ; v a l u e & g t ;  
                 & l t ; s t r i n g & g t ; $ & l t ; / s t r i n g & g t ;  
             & l t ; / v a l u e & g t ;  
         & l t ; / i t e m & g t ;  
         & l t ; i t e m & g t ;  
             & l t ; k e y & g t ;  
                 & l t ; s t r i n g & g t ; T i t l e 3 & l t ; / s t r i n g & g t ;  
             & l t ; / k e y & g t ;  
             & l t ; v a l u e & g t ;  
                 & l t ; s t r i n g & g t ; $ & l t ; / s t r i n g & g t ;  
             & l t ; / v a l u e & g t ;  
         & l t ; / i t e m & g t ;  
         & l t ; i t e m & g t ;  
             & l t ; k e y & g t ;  
                 & l t ; s t r i n g & g t ; S p e c i a l E d E l i g i b l e & l t ; / s t r i n g & g t ;  
             & l t ; / k e y & g t ;  
             & l t ; v a l u e & g t ;  
                 & l t ; s t r i n g & g t ; $ & l t ; / s t r i n g & g t ;  
             & l t ; / v a l u e & g t ;  
         & l t ; / i t e m & g t ;  
         & l t ; i t e m & g t ;  
             & l t ; k e y & g t ;  
                 & l t ; s t r i n g & g t ; M i g r a n t & l t ; / s t r i n g & g t ;  
             & l t ; / k e y & g t ;  
             & l t ; v a l u e & g t ;  
                 & l t ; s t r i n g & g t ; $ & l t ; / s t r i n g & g t ;  
             & l t ; / v a l u e & g t ;  
         & l t ; / i t e m & g t ;  
         & l t ; i t e m & g t ;  
             & l t ; k e y & g t ;  
                 & l t ; s t r i n g & g t ; I m m i g r a n t & l t ; / s t r i n g & g t ;  
             & l t ; / k e y & g t ;  
             & l t ; v a l u e & g t ;  
                 & l t ; s t r i n g & g t ; $ & l t ; / s t r i n g & g t ;  
             & l t ; / v a l u e & g t ;  
         & l t ; / i t e m & g t ;  
         & l t ; i t e m & g t ;  
             & l t ; k e y & g t ;  
                 & l t ; s t r i n g & g t ; L E P & l t ; / s t r i n g & g t ;  
             & l t ; / k e y & g t ;  
             & l t ; v a l u e & g t ;  
                 & l t ; s t r i n g & g t ; $ & l t ; / s t r i n g & g t ;  
             & l t ; / v a l u e & g t ;  
         & l t ; / i t e m & g t ;  
         & l t ; i t e m & g t ;  
             & l t ; k e y & g t ;  
                 & l t ; s t r i n g & g t ; L E P S t a t u s & l t ; / s t r i n g & g t ;  
             & l t ; / k e y & g t ;  
             & l t ; v a l u e & g t ;  
                 & l t ; s t r i n g & g t ; $ & l t ; / s t r i n g & g t ;  
             & l t ; / v a l u e & g t ;  
         & l t ; / i t e m & g t ;  
         & l t ; i t e m & g t ;  
             & l t ; k e y & g t ;  
                 & l t ; s t r i n g & g t ; G i f t e d T a l e n t e d & l t ; / s t r i n g & g t ;  
             & l t ; / k e y & g t ;  
             & l t ; v a l u e & g t ;  
                 & l t ; s t r i n g & g t ; $ & l t ; / s t r i n g & g t ;  
             & l t ; / v a l u e & g t ;  
         & l t ; / i t e m & g t ;  
         & l t ; i t e m & g t ;  
             & l t ; k e y & g t ;  
                 & l t ; s t r i n g & g t ; F R L & l t ; / s t r i n g & g t ;  
             & l t ; / k e y & g t ;  
             & l t ; v a l u e & g t ;  
                 & l t ; s t r i n g & g t ; $ & l t ; / s t r i n g & g t ;  
             & l t ; / v a l u e & g t ;  
         & l t ; / i t e m & g t ;  
         & l t ; i t e m & g t ;  
             & l t ; k e y & g t ;  
                 & l t ; s t r i n g & g t ; F r e e R e d u c e S t a t u s & l t ; / s t r i n g & g t ;  
             & l t ; / k e y & g t ;  
             & l t ; v a l u e & g t ;  
                 & l t ; s t r i n g & g t ; $ & l t ; / s t r i n g & g t ;  
             & l t ; / v a l u e & g t ;  
         & l t ; / i t e m & g t ;  
         & l t ; i t e m & g t ;  
             & l t ; k e y & g t ;  
                 & l t ; s t r i n g & g t ; H o m e l e s s & l t ; / s t r i n g & g t ;  
             & l t ; / k e y & g t ;  
             & l t ; v a l u e & g t ;  
                 & l t ; s t r i n g & g t ; $ & l t ; / s t r i n g & g t ;  
             & l t ; / v a l u e & g t ;  
         & l t ; / i t e m & g t ;  
         & l t ; i t e m & g t ;  
             & l t ; k e y & g t ;  
                 & l t ; s t r i n g & g t ; S e r v i c e T y p e & l t ; / s t r i n g & g t ;  
             & l t ; / k e y & g t ;  
             & l t ; v a l u e & g t ;  
                 & l t ; s t r i n g & g t ; $ & l t ; / s t r i n g & g t ;  
             & l t ; / v a l u e & g t ;  
         & l t ; / i t e m & g t ;  
         & l t ; i t e m & g t ;  
             & l t ; k e y & g t ;  
                 & l t ; s t r i n g & g t ; f a l l 1 0 D a y A b s e n t & l t ; / s t r i n g & g t ;  
             & l t ; / k e y & g t ;  
             & l t ; v a l u e & g t ;  
                 & l t ; s t r i n g & g t ; $ & l t ; / s t r i n g & g t ;  
             & l t ; / v a l u e & g t ;  
         & l t ; / i t e m & g t ;  
         & l t ; i t e m & g t ;  
             & l t ; k e y & g t ;  
                 & l t ; s t r i n g & g t ; s p r i n g 1 0 D a y A b s e n t & l t ; / s t r i n g & g t ;  
             & l t ; / k e y & g t ;  
             & l t ; v a l u e & g t ;  
                 & l t ; s t r i n g & g t ; $ & l t ; / s t r i n g & g t ;  
             & l t ; / v a l u e & g t ;  
         & l t ; / i t e m & g t ;  
         & l t ; i t e m & g t ;  
             & l t ; k e y & g t ;  
                 & l t ; s t r i n g & g t ; t w e n t y F i r s t C e n t u r y & l t ; / s t r i n g & g t ;  
             & l t ; / k e y & g t ;  
             & l t ; v a l u e & g t ;  
                 & l t ; s t r i n g & g t ; $ & l t ; / s t r i n g & g t ;  
             & l t ; / v a l u e & g t ;  
         & l t ; / i t e m & g t ;  
         & l t ; i t e m & g t ;  
             & l t ; k e y & g t ;  
                 & l t ; s t r i n g & g t ; s t a t e E x c l u d e & l t ; / s t r i n g & g t ;  
             & l t ; / k e y & g t ;  
             & l t ; v a l u e & g t ;  
                 & l t ; s t r i n g & g t ; $ & l t ; / s t r i n g & g t ;  
             & l t ; / v a l u e & g t ;  
         & l t ; / i t e m & g t ;  
         & l t ; i t e m & g t ;  
             & l t ; k e y & g t ;  
                 & l t ; s t r i n g & g t ; V o c a t i o n a l C o d e & l t ; / s t r i n g & g t ;  
             & l t ; / k e y & g t ;  
             & l t ; v a l u e & g t ;  
                 & l t ; s t r i n g & g t ; $ & l t ; / s t r i n g & g t ;  
             & l t ; / v a l u e & g t ;  
         & l t ; / i t e m & g t ;  
         & l t ; i t e m & g t ;  
             & l t ; k e y & g t ;  
                 & l t ; s t r i n g & g t ; S i n g l e P a r e n t & l t ; / s t r i n g & g t ;  
             & l t ; / k e y & g t ;  
             & l t ; v a l u e & g t ;  
                 & l t ; s t r i n g & g t ; $ & l t ; / s t r i n g & g t ;  
             & l t ; / v a l u e & g t ;  
         & l t ; / i t e m & g t ;  
         & l t ; i t e m & g t ;  
             & l t ; k e y & g t ;  
                 & l t ; s t r i n g & g t ; S t u d e n t C o u n t & l t ; / s t r i n g & g t ;  
             & l t ; / k e y & g t ;  
             & l t ; v a l u e & g t ;  
                 & l t ; s t r i n g & g t ; $ & l t ; / s t r i n g & g t ;  
             & l t ; / v a l u e & g t ;  
         & l t ; / i t e m & g t ;  
     & l t ; / C o l u m n C u r r e n c y S y m b o l & g t ;  
     & l t ; C o l u m n P o s i t i v e P a t t e r n & g t ;  
         & l t ; i t e m & g t ;  
             & l t ; k e y & g t ;  
                 & l t ; s t r i n g & g t ; E n r o l l m e n t I D & l t ; / s t r i n g & g t ;  
             & l t ; / k e y & g t ;  
             & l t ; v a l u e & g t ;  
                 & l t ; i n t & g t ; 0 & l t ; / i n t & g t ;  
             & l t ; / v a l u e & g t ;  
         & l t ; / i t e m & g t ;  
         & l t ; i t e m & g t ;  
             & l t ; k e y & g t ;  
                 & l t ; s t r i n g & g t ; C o l l e c t i o n & l t ; / s t r i n g & g t ;  
             & l t ; / k e y & g t ;  
             & l t ; v a l u e & g t ;  
                 & l t ; i n t & g t ; 0 & l t ; / i n t & g t ;  
             & l t ; / v a l u e & g t ;  
         & l t ; / i t e m & g t ;  
         & l t ; i t e m & g t ;  
             & l t ; k e y & g t ;  
                 & l t ; s t r i n g & g t ; F i s c a l Y e a r & l t ; / s t r i n g & g t ;  
             & l t ; / k e y & g t ;  
             & l t ; v a l u e & g t ;  
                 & l t ; i n t & g t ; 0 & l t ; / i n t & g t ;  
             & l t ; / v a l u e & g t ;  
         & l t ; / i t e m & g t ;  
         & l t ; i t e m & g t ;  
             & l t ; k e y & g t ;  
                 & l t ; s t r i n g & g t ; C O & l t ; / s t r i n g & g t ;  
             & l t ; / k e y & g t ;  
             & l t ; v a l u e & g t ;  
                 & l t ; i n t & g t ; 0 & l t ; / i n t & g t ;  
             & l t ; / v a l u e & g t ;  
         & l t ; / i t e m & g t ;  
         & l t ; i t e m & g t ;  
             & l t ; k e y & g t ;  
                 & l t ; s t r i n g & g t ; C o N a m e & l t ; / s t r i n g & g t ;  
             & l t ; / k e y & g t ;  
             & l t ; v a l u e & g t ;  
                 & l t ; i n t & g t ; 0 & l t ; / i n t & g t ;  
             & l t ; / v a l u e & g t ;  
         & l t ; / i t e m & g t ;  
         & l t ; i t e m & g t ;  
             & l t ; k e y & g t ;  
                 & l t ; s t r i n g & g t ; S S & l t ; / s t r i n g & g t ;  
             & l t ; / k e y & g t ;  
             & l t ; v a l u e & g t ;  
                 & l t ; i n t & g t ; 0 & l t ; / i n t & g t ;  
             & l t ; / v a l u e & g t ;  
         & l t ; / i t e m & g t ;  
         & l t ; i t e m & g t ;  
             & l t ; k e y & g t ;  
                 & l t ; s t r i n g & g t ; S s N a m e & l t ; / s t r i n g & g t ;  
             & l t ; / k e y & g t ;  
             & l t ; v a l u e & g t ;  
                 & l t ; i n t & g t ; 0 & l t ; / i n t & g t ;  
             & l t ; / v a l u e & g t ;  
         & l t ; / i t e m & g t ;  
         & l t ; i t e m & g t ;  
             & l t ; k e y & g t ;  
                 & l t ; s t r i n g & g t ; L e & l t ; / s t r i n g & g t ;  
             & l t ; / k e y & g t ;  
             & l t ; v a l u e & g t ;  
                 & l t ; i n t & g t ; 0 & l t ; / i n t & g t ;  
             & l t ; / v a l u e & g t ;  
         & l t ; / i t e m & g t ;  
         & l t ; i t e m & g t ;  
             & l t ; k e y & g t ;  
                 & l t ; s t r i n g & g t ; L e N a m e & l t ; / s t r i n g & g t ;  
             & l t ; / k e y & g t ;  
             & l t ; v a l u e & g t ;  
                 & l t ; i n t & g t ; 0 & l t ; / i n t & g t ;  
             & l t ; / v a l u e & g t ;  
         & l t ; / i t e m & g t ;  
         & l t ; i t e m & g t ;  
             & l t ; k e y & g t ;  
                 & l t ; s t r i n g & g t ; S C & l t ; / s t r i n g & g t ;  
             & l t ; / k e y & g t ;  
             & l t ; v a l u e & g t ;  
                 & l t ; i n t & g t ; 0 & l t ; / i n t & g t ;  
             & l t ; / v a l u e & g t ;  
         & l t ; / i t e m & g t ;  
         & l t ; i t e m & g t ;  
             & l t ; k e y & g t ;  
                 & l t ; s t r i n g & g t ; S c N a m e & l t ; / s t r i n g & g t ;  
             & l t ; / k e y & g t ;  
             & l t ; v a l u e & g t ;  
                 & l t ; i n t & g t ; 0 & l t ; / i n t & g t ;  
             & l t ; / v a l u e & g t ;  
         & l t ; / i t e m & g t ;  
         & l t ; i t e m & g t ;  
             & l t ; k e y & g t ;  
                 & l t ; s t r i n g & g t ; s e c t o r & l t ; / s t r i n g & g t ;  
             & l t ; / k e y & g t ;  
             & l t ; v a l u e & g t ;  
                 & l t ; i n t & g t ; 0 & l t ; / i n t & g t ;  
             & l t ; / v a l u e & g t ;  
         & l t ; / i t e m & g t ;  
         & l t ; i t e m & g t ;  
             & l t ; k e y & g t ;  
                 & l t ; s t r i n g & g t ; g r a d e & l t ; / s t r i n g & g t ;  
             & l t ; / k e y & g t ;  
             & l t ; v a l u e & g t ;  
                 & l t ; i n t & g t ; 0 & l t ; / i n t & g t ;  
             & l t ; / v a l u e & g t ;  
         & l t ; / i t e m & g t ;  
         & l t ; i t e m & g t ;  
             & l t ; k e y & g t ;  
                 & l t ; s t r i n g & g t ; r a c e E t h n i c i t y & l t ; / s t r i n g & g t ;  
             & l t ; / k e y & g t ;  
             & l t ; v a l u e & g t ;  
                 & l t ; i n t & g t ; 0 & l t ; / i n t & g t ;  
             & l t ; / v a l u e & g t ;  
         & l t ; / i t e m & g t ;  
         & l t ; i t e m & g t ;  
             & l t ; k e y & g t ;  
                 & l t ; s t r i n g & g t ; R a c e N a m e & l t ; / s t r i n g & g t ;  
             & l t ; / k e y & g t ;  
             & l t ; v a l u e & g t ;  
                 & l t ; i n t & g t ; 0 & l t ; / i n t & g t ;  
             & l t ; / v a l u e & g t ;  
         & l t ; / i t e m & g t ;  
         & l t ; i t e m & g t ;  
             & l t ; k e y & g t ;  
                 & l t ; s t r i n g & g t ; g e n d e r & l t ; / s t r i n g & g t ;  
             & l t ; / k e y & g t ;  
             & l t ; v a l u e & g t ;  
                 & l t ; i n t & g t ; 0 & l t ; / i n t & g t ;  
             & l t ; / v a l u e & g t ;  
         & l t ; / i t e m & g t ;  
         & l t ; i t e m & g t ;  
             & l t ; k e y & g t ;  
                 & l t ; s t r i n g & g t ; T i t l e 1 & l t ; / s t r i n g & g t ;  
             & l t ; / k e y & g t ;  
             & l t ; v a l u e & g t ;  
                 & l t ; i n t & g t ; 0 & l t ; / i n t & g t ;  
             & l t ; / v a l u e & g t ;  
         & l t ; / i t e m & g t ;  
         & l t ; i t e m & g t ;  
             & l t ; k e y & g t ;  
                 & l t ; s t r i n g & g t ; T i t l e 3 & l t ; / s t r i n g & g t ;  
             & l t ; / k e y & g t ;  
             & l t ; v a l u e & g t ;  
                 & l t ; i n t & g t ; 0 & l t ; / i n t & g t ;  
             & l t ; / v a l u e & g t ;  
         & l t ; / i t e m & g t ;  
         & l t ; i t e m & g t ;  
             & l t ; k e y & g t ;  
                 & l t ; s t r i n g & g t ; S p e c i a l E d E l i g i b l e & l t ; / s t r i n g & g t ;  
             & l t ; / k e y & g t ;  
             & l t ; v a l u e & g t ;  
                 & l t ; i n t & g t ; 0 & l t ; / i n t & g t ;  
             & l t ; / v a l u e & g t ;  
         & l t ; / i t e m & g t ;  
         & l t ; i t e m & g t ;  
             & l t ; k e y & g t ;  
                 & l t ; s t r i n g & g t ; M i g r a n t & l t ; / s t r i n g & g t ;  
             & l t ; / k e y & g t ;  
             & l t ; v a l u e & g t ;  
                 & l t ; i n t & g t ; 0 & l t ; / i n t & g t ;  
             & l t ; / v a l u e & g t ;  
         & l t ; / i t e m & g t ;  
         & l t ; i t e m & g t ;  
             & l t ; k e y & g t ;  
                 & l t ; s t r i n g & g t ; I m m i g r a n t & l t ; / s t r i n g & g t ;  
             & l t ; / k e y & g t ;  
             & l t ; v a l u e & g t ;  
                 & l t ; i n t & g t ; 0 & l t ; / i n t & g t ;  
             & l t ; / v a l u e & g t ;  
         & l t ; / i t e m & g t ;  
         & l t ; i t e m & g t ;  
             & l t ; k e y & g t ;  
                 & l t ; s t r i n g & g t ; L E P & l t ; / s t r i n g & g t ;  
             & l t ; / k e y & g t ;  
             & l t ; v a l u e & g t ;  
                 & l t ; i n t & g t ; 0 & l t ; / i n t & g t ;  
             & l t ; / v a l u e & g t ;  
         & l t ; / i t e m & g t ;  
         & l t ; i t e m & g t ;  
             & l t ; k e y & g t ;  
                 & l t ; s t r i n g & g t ; L E P S t a t u s & l t ; / s t r i n g & g t ;  
             & l t ; / k e y & g t ;  
             & l t ; v a l u e & g t ;  
                 & l t ; i n t & g t ; 0 & l t ; / i n t & g t ;  
             & l t ; / v a l u e & g t ;  
         & l t ; / i t e m & g t ;  
         & l t ; i t e m & g t ;  
             & l t ; k e y & g t ;  
                 & l t ; s t r i n g & g t ; G i f t e d T a l e n t e d & l t ; / s t r i n g & g t ;  
             & l t ; / k e y & g t ;  
             & l t ; v a l u e & g t ;  
                 & l t ; i n t & g t ; 0 & l t ; / i n t & g t ;  
             & l t ; / v a l u e & g t ;  
         & l t ; / i t e m & g t ;  
         & l t ; i t e m & g t ;  
             & l t ; k e y & g t ;  
                 & l t ; s t r i n g & g t ; F R L & l t ; / s t r i n g & g t ;  
             & l t ; / k e y & g t ;  
             & l t ; v a l u e & g t ;  
                 & l t ; i n t & g t ; 0 & l t ; / i n t & g t ;  
             & l t ; / v a l u e & g t ;  
         & l t ; / i t e m & g t ;  
         & l t ; i t e m & g t ;  
             & l t ; k e y & g t ;  
                 & l t ; s t r i n g & g t ; F r e e R e d u c e S t a t u s & l t ; / s t r i n g & g t ;  
             & l t ; / k e y & g t ;  
             & l t ; v a l u e & g t ;  
                 & l t ; i n t & g t ; 0 & l t ; / i n t & g t ;  
             & l t ; / v a l u e & g t ;  
         & l t ; / i t e m & g t ;  
         & l t ; i t e m & g t ;  
             & l t ; k e y & g t ;  
                 & l t ; s t r i n g & g t ; H o m e l e s s & l t ; / s t r i n g & g t ;  
             & l t ; / k e y & g t ;  
             & l t ; v a l u e & g t ;  
                 & l t ; i n t & g t ; 0 & l t ; / i n t & g t ;  
             & l t ; / v a l u e & g t ;  
         & l t ; / i t e m & g t ;  
         & l t ; i t e m & g t ;  
             & l t ; k e y & g t ;  
                 & l t ; s t r i n g & g t ; S e r v i c e T y p e & l t ; / s t r i n g & g t ;  
             & l t ; / k e y & g t ;  
             & l t ; v a l u e & g t ;  
                 & l t ; i n t & g t ; 0 & l t ; / i n t & g t ;  
             & l t ; / v a l u e & g t ;  
         & l t ; / i t e m & g t ;  
         & l t ; i t e m & g t ;  
             & l t ; k e y & g t ;  
                 & l t ; s t r i n g & g t ; f a l l 1 0 D a y A b s e n t & l t ; / s t r i n g & g t ;  
             & l t ; / k e y & g t ;  
             & l t ; v a l u e & g t ;  
                 & l t ; i n t & g t ; 0 & l t ; / i n t & g t ;  
             & l t ; / v a l u e & g t ;  
         & l t ; / i t e m & g t ;  
         & l t ; i t e m & g t ;  
             & l t ; k e y & g t ;  
                 & l t ; s t r i n g & g t ; s p r i n g 1 0 D a y A b s e n t & l t ; / s t r i n g & g t ;  
             & l t ; / k e y & g t ;  
             & l t ; v a l u e & g t ;  
                 & l t ; i n t & g t ; 0 & l t ; / i n t & g t ;  
             & l t ; / v a l u e & g t ;  
         & l t ; / i t e m & g t ;  
         & l t ; i t e m & g t ;  
             & l t ; k e y & g t ;  
                 & l t ; s t r i n g & g t ; t w e n t y F i r s t C e n t u r y & l t ; / s t r i n g & g t ;  
             & l t ; / k e y & g t ;  
             & l t ; v a l u e & g t ;  
                 & l t ; i n t & g t ; 0 & l t ; / i n t & g t ;  
             & l t ; / v a l u e & g t ;  
         & l t ; / i t e m & g t ;  
         & l t ; i t e m & g t ;  
             & l t ; k e y & g t ;  
                 & l t ; s t r i n g & g t ; s t a t e E x c l u d e & l t ; / s t r i n g & g t ;  
             & l t ; / k e y & g t ;  
             & l t ; v a l u e & g t ;  
                 & l t ; i n t & g t ; 0 & l t ; / i n t & g t ;  
             & l t ; / v a l u e & g t ;  
         & l t ; / i t e m & g t ;  
         & l t ; i t e m & g t ;  
             & l t ; k e y & g t ;  
                 & l t ; s t r i n g & g t ; V o c a t i o n a l C o d e & l t ; / s t r i n g & g t ;  
             & l t ; / k e y & g t ;  
             & l t ; v a l u e & g t ;  
                 & l t ; i n t & g t ; 0 & l t ; / i n t & g t ;  
             & l t ; / v a l u e & g t ;  
         & l t ; / i t e m & g t ;  
         & l t ; i t e m & g t ;  
             & l t ; k e y & g t ;  
                 & l t ; s t r i n g & g t ; S i n g l e P a r e n t & l t ; / s t r i n g & g t ;  
             & l t ; / k e y & g t ;  
             & l t ; v a l u e & g t ;  
                 & l t ; i n t & g t ; 0 & l t ; / i n t & g t ;  
             & l t ; / v a l u e & g t ;  
         & l t ; / i t e m & g t ;  
         & l t ; i t e m & g t ;  
             & l t ; k e y & g t ;  
                 & l t ; s t r i n g & g t ; S t u d e n t C o u n t & l t ; / s t r i n g & g t ;  
             & l t ; / k e y & g t ;  
             & l t ; v a l u e & g t ;  
                 & l t ; i n t & g t ; 0 & l t ; / i n t & g t ;  
             & l t ; / v a l u e & g t ;  
         & l t ; / i t e m & g t ;  
     & l t ; / C o l u m n P o s i t i v e P a t t e r n & g t ;  
     & l t ; C o l u m n N e g a t i v e P a t t e r n & g t ;  
         & l t ; i t e m & g t ;  
             & l t ; k e y & g t ;  
                 & l t ; s t r i n g & g t ; E n r o l l m e n t I D & l t ; / s t r i n g & g t ;  
             & l t ; / k e y & g t ;  
             & l t ; v a l u e & g t ;  
                 & l t ; i n t & g t ; 0 & l t ; / i n t & g t ;  
             & l t ; / v a l u e & g t ;  
         & l t ; / i t e m & g t ;  
         & l t ; i t e m & g t ;  
             & l t ; k e y & g t ;  
                 & l t ; s t r i n g & g t ; C o l l e c t i o n & l t ; / s t r i n g & g t ;  
             & l t ; / k e y & g t ;  
             & l t ; v a l u e & g t ;  
                 & l t ; i n t & g t ; 0 & l t ; / i n t & g t ;  
             & l t ; / v a l u e & g t ;  
         & l t ; / i t e m & g t ;  
         & l t ; i t e m & g t ;  
             & l t ; k e y & g t ;  
                 & l t ; s t r i n g & g t ; F i s c a l Y e a r & l t ; / s t r i n g & g t ;  
             & l t ; / k e y & g t ;  
             & l t ; v a l u e & g t ;  
                 & l t ; i n t & g t ; 0 & l t ; / i n t & g t ;  
             & l t ; / v a l u e & g t ;  
         & l t ; / i t e m & g t ;  
         & l t ; i t e m & g t ;  
             & l t ; k e y & g t ;  
                 & l t ; s t r i n g & g t ; C O & l t ; / s t r i n g & g t ;  
             & l t ; / k e y & g t ;  
             & l t ; v a l u e & g t ;  
                 & l t ; i n t & g t ; 0 & l t ; / i n t & g t ;  
             & l t ; / v a l u e & g t ;  
         & l t ; / i t e m & g t ;  
         & l t ; i t e m & g t ;  
             & l t ; k e y & g t ;  
                 & l t ; s t r i n g & g t ; C o N a m e & l t ; / s t r i n g & g t ;  
             & l t ; / k e y & g t ;  
             & l t ; v a l u e & g t ;  
                 & l t ; i n t & g t ; 0 & l t ; / i n t & g t ;  
             & l t ; / v a l u e & g t ;  
         & l t ; / i t e m & g t ;  
         & l t ; i t e m & g t ;  
             & l t ; k e y & g t ;  
                 & l t ; s t r i n g & g t ; S S & l t ; / s t r i n g & g t ;  
             & l t ; / k e y & g t ;  
             & l t ; v a l u e & g t ;  
                 & l t ; i n t & g t ; 0 & l t ; / i n t & g t ;  
             & l t ; / v a l u e & g t ;  
         & l t ; / i t e m & g t ;  
         & l t ; i t e m & g t ;  
             & l t ; k e y & g t ;  
                 & l t ; s t r i n g & g t ; S s N a m e & l t ; / s t r i n g & g t ;  
             & l t ; / k e y & g t ;  
             & l t ; v a l u e & g t ;  
                 & l t ; i n t & g t ; 0 & l t ; / i n t & g t ;  
             & l t ; / v a l u e & g t ;  
         & l t ; / i t e m & g t ;  
         & l t ; i t e m & g t ;  
             & l t ; k e y & g t ;  
                 & l t ; s t r i n g & g t ; L e & l t ; / s t r i n g & g t ;  
             & l t ; / k e y & g t ;  
             & l t ; v a l u e & g t ;  
                 & l t ; i n t & g t ; 0 & l t ; / i n t & g t ;  
             & l t ; / v a l u e & g t ;  
         & l t ; / i t e m & g t ;  
         & l t ; i t e m & g t ;  
             & l t ; k e y & g t ;  
                 & l t ; s t r i n g & g t ; L e N a m e & l t ; / s t r i n g & g t ;  
             & l t ; / k e y & g t ;  
             & l t ; v a l u e & g t ;  
                 & l t ; i n t & g t ; 0 & l t ; / i n t & g t ;  
             & l t ; / v a l u e & g t ;  
         & l t ; / i t e m & g t ;  
         & l t ; i t e m & g t ;  
             & l t ; k e y & g t ;  
                 & l t ; s t r i n g & g t ; S C & l t ; / s t r i n g & g t ;  
             & l t ; / k e y & g t ;  
             & l t ; v a l u e & g t ;  
                 & l t ; i n t & g t ; 0 & l t ; / i n t & g t ;  
             & l t ; / v a l u e & g t ;  
         & l t ; / i t e m & g t ;  
         & l t ; i t e m & g t ;  
             & l t ; k e y & g t ;  
                 & l t ; s t r i n g & g t ; S c N a m e & l t ; / s t r i n g & g t ;  
             & l t ; / k e y & g t ;  
             & l t ; v a l u e & g t ;  
                 & l t ; i n t & g t ; 0 & l t ; / i n t & g t ;  
             & l t ; / v a l u e & g t ;  
         & l t ; / i t e m & g t ;  
         & l t ; i t e m & g t ;  
             & l t ; k e y & g t ;  
                 & l t ; s t r i n g & g t ; s e c t o r & l t ; / s t r i n g & g t ;  
             & l t ; / k e y & g t ;  
             & l t ; v a l u e & g t ;  
                 & l t ; i n t & g t ; 0 & l t ; / i n t & g t ;  
             & l t ; / v a l u e & g t ;  
         & l t ; / i t e m & g t ;  
         & l t ; i t e m & g t ;  
             & l t ; k e y & g t ;  
                 & l t ; s t r i n g & g t ; g r a d e & l t ; / s t r i n g & g t ;  
             & l t ; / k e y & g t ;  
             & l t ; v a l u e & g t ;  
                 & l t ; i n t & g t ; 0 & l t ; / i n t & g t ;  
             & l t ; / v a l u e & g t ;  
         & l t ; / i t e m & g t ;  
         & l t ; i t e m & g t ;  
             & l t ; k e y & g t ;  
                 & l t ; s t r i n g & g t ; r a c e E t h n i c i t y & l t ; / s t r i n g & g t ;  
             & l t ; / k e y & g t ;  
             & l t ; v a l u e & g t ;  
                 & l t ; i n t & g t ; 0 & l t ; / i n t & g t ;  
             & l t ; / v a l u e & g t ;  
         & l t ; / i t e m & g t ;  
         & l t ; i t e m & g t ;  
             & l t ; k e y & g t ;  
                 & l t ; s t r i n g & g t ; R a c e N a m e & l t ; / s t r i n g & g t ;  
             & l t ; / k e y & g t ;  
             & l t ; v a l u e & g t ;  
                 & l t ; i n t & g t ; 0 & l t ; / i n t & g t ;  
             & l t ; / v a l u e & g t ;  
         & l t ; / i t e m & g t ;  
         & l t ; i t e m & g t ;  
             & l t ; k e y & g t ;  
                 & l t ; s t r i n g & g t ; g e n d e r & l t ; / s t r i n g & g t ;  
             & l t ; / k e y & g t ;  
             & l t ; v a l u e & g t ;  
                 & l t ; i n t & g t ; 0 & l t ; / i n t & g t ;  
             & l t ; / v a l u e & g t ;  
         & l t ; / i t e m & g t ;  
         & l t ; i t e m & g t ;  
             & l t ; k e y & g t ;  
                 & l t ; s t r i n g & g t ; T i t l e 1 & l t ; / s t r i n g & g t ;  
             & l t ; / k e y & g t ;  
             & l t ; v a l u e & g t ;  
                 & l t ; i n t & g t ; 0 & l t ; / i n t & g t ;  
             & l t ; / v a l u e & g t ;  
         & l t ; / i t e m & g t ;  
         & l t ; i t e m & g t ;  
             & l t ; k e y & g t ;  
                 & l t ; s t r i n g & g t ; T i t l e 3 & l t ; / s t r i n g & g t ;  
             & l t ; / k e y & g t ;  
             & l t ; v a l u e & g t ;  
                 & l t ; i n t & g t ; 0 & l t ; / i n t & g t ;  
             & l t ; / v a l u e & g t ;  
         & l t ; / i t e m & g t ;  
         & l t ; i t e m & g t ;  
             & l t ; k e y & g t ;  
                 & l t ; s t r i n g & g t ; S p e c i a l E d E l i g i b l e & l t ; / s t r i n g & g t ;  
             & l t ; / k e y & g t ;  
             & l t ; v a l u e & g t ;  
                 & l t ; i n t & g t ; 0 & l t ; / i n t & g t ;  
             & l t ; / v a l u e & g t ;  
         & l t ; / i t e m & g t ;  
         & l t ; i t e m & g t ;  
             & l t ; k e y & g t ;  
                 & l t ; s t r i n g & g t ; M i g r a n t & l t ; / s t r i n g & g t ;  
             & l t ; / k e y & g t ;  
             & l t ; v a l u e & g t ;  
                 & l t ; i n t & g t ; 0 & l t ; / i n t & g t ;  
             & l t ; / v a l u e & g t ;  
         & l t ; / i t e m & g t ;  
         & l t ; i t e m & g t ;  
             & l t ; k e y & g t ;  
                 & l t ; s t r i n g & g t ; I m m i g r a n t & l t ; / s t r i n g & g t ;  
             & l t ; / k e y & g t ;  
             & l t ; v a l u e & g t ;  
                 & l t ; i n t & g t ; 0 & l t ; / i n t & g t ;  
             & l t ; / v a l u e & g t ;  
         & l t ; / i t e m & g t ;  
         & l t ; i t e m & g t ;  
             & l t ; k e y & g t ;  
                 & l t ; s t r i n g & g t ; L E P & l t ; / s t r i n g & g t ;  
             & l t ; / k e y & g t ;  
             & l t ; v a l u e & g t ;  
                 & l t ; i n t & g t ; 0 & l t ; / i n t & g t ;  
             & l t ; / v a l u e & g t ;  
         & l t ; / i t e m & g t ;  
         & l t ; i t e m & g t ;  
             & l t ; k e y & g t ;  
                 & l t ; s t r i n g & g t ; L E P S t a t u s & l t ; / s t r i n g & g t ;  
             & l t ; / k e y & g t ;  
             & l t ; v a l u e & g t ;  
                 & l t ; i n t & g t ; 0 & l t ; / i n t & g t ;  
             & l t ; / v a l u e & g t ;  
         & l t ; / i t e m & g t ;  
         & l t ; i t e m & g t ;  
             & l t ; k e y & g t ;  
                 & l t ; s t r i n g & g t ; G i f t e d T a l e n t e d & l t ; / s t r i n g & g t ;  
             & l t ; / k e y & g t ;  
             & l t ; v a l u e & g t ;  
                 & l t ; i n t & g t ; 0 & l t ; / i n t & g t ;  
             & l t ; / v a l u e & g t ;  
         & l t ; / i t e m & g t ;  
         & l t ; i t e m & g t ;  
             & l t ; k e y & g t ;  
                 & l t ; s t r i n g & g t ; F R L & l t ; / s t r i n g & g t ;  
             & l t ; / k e y & g t ;  
             & l t ; v a l u e & g t ;  
                 & l t ; i n t & g t ; 0 & l t ; / i n t & g t ;  
             & l t ; / v a l u e & g t ;  
         & l t ; / i t e m & g t ;  
         & l t ; i t e m & g t ;  
             & l t ; k e y & g t ;  
                 & l t ; s t r i n g & g t ; F r e e R e d u c e S t a t u s & l t ; / s t r i n g & g t ;  
             & l t ; / k e y & g t ;  
             & l t ; v a l u e & g t ;  
                 & l t ; i n t & g t ; 0 & l t ; / i n t & g t ;  
             & l t ; / v a l u e & g t ;  
         & l t ; / i t e m & g t ;  
         & l t ; i t e m & g t ;  
             & l t ; k e y & g t ;  
                 & l t ; s t r i n g & g t ; H o m e l e s s & l t ; / s t r i n g & g t ;  
             & l t ; / k e y & g t ;  
             & l t ; v a l u e & g t ;  
                 & l t ; i n t & g t ; 0 & l t ; / i n t & g t ;  
             & l t ; / v a l u e & g t ;  
         & l t ; / i t e m & g t ;  
         & l t ; i t e m & g t ;  
             & l t ; k e y & g t ;  
                 & l t ; s t r i n g & g t ; S e r v i c e T y p e & l t ; / s t r i n g & g t ;  
             & l t ; / k e y & g t ;  
             & l t ; v a l u e & g t ;  
                 & l t ; i n t & g t ; 0 & l t ; / i n t & g t ;  
             & l t ; / v a l u e & g t ;  
         & l t ; / i t e m & g t ;  
         & l t ; i t e m & g t ;  
             & l t ; k e y & g t ;  
                 & l t ; s t r i n g & g t ; f a l l 1 0 D a y A b s e n t & l t ; / s t r i n g & g t ;  
             & l t ; / k e y & g t ;  
             & l t ; v a l u e & g t ;  
                 & l t ; i n t & g t ; 0 & l t ; / i n t & g t ;  
             & l t ; / v a l u e & g t ;  
         & l t ; / i t e m & g t ;  
         & l t ; i t e m & g t ;  
             & l t ; k e y & g t ;  
                 & l t ; s t r i n g & g t ; s p r i n g 1 0 D a y A b s e n t & l t ; / s t r i n g & g t ;  
             & l t ; / k e y & g t ;  
             & l t ; v a l u e & g t ;  
                 & l t ; i n t & g t ; 0 & l t ; / i n t & g t ;  
             & l t ; / v a l u e & g t ;  
         & l t ; / i t e m & g t ;  
         & l t ; i t e m & g t ;  
             & l t ; k e y & g t ;  
                 & l t ; s t r i n g & g t ; t w e n t y F i r s t C e n t u r y & l t ; / s t r i n g & g t ;  
             & l t ; / k e y & g t ;  
             & l t ; v a l u e & g t ;  
                 & l t ; i n t & g t ; 0 & l t ; / i n t & g t ;  
             & l t ; / v a l u e & g t ;  
         & l t ; / i t e m & g t ;  
         & l t ; i t e m & g t ;  
             & l t ; k e y & g t ;  
                 & l t ; s t r i n g & g t ; s t a t e E x c l u d e & l t ; / s t r i n g & g t ;  
             & l t ; / k e y & g t ;  
             & l t ; v a l u e & g t ;  
                 & l t ; i n t & g t ; 0 & l t ; / i n t & g t ;  
             & l t ; / v a l u e & g t ;  
         & l t ; / i t e m & g t ;  
         & l t ; i t e m & g t ;  
             & l t ; k e y & g t ;  
                 & l t ; s t r i n g & g t ; V o c a t i o n a l C o d e & l t ; / s t r i n g & g t ;  
             & l t ; / k e y & g t ;  
             & l t ; v a l u e & g t ;  
                 & l t ; i n t & g t ; 0 & l t ; / i n t & g t ;  
             & l t ; / v a l u e & g t ;  
         & l t ; / i t e m & g t ;  
         & l t ; i t e m & g t ;  
             & l t ; k e y & g t ;  
                 & l t ; s t r i n g & g t ; S i n g l e P a r e n t & l t ; / s t r i n g & g t ;  
             & l t ; / k e y & g t ;  
             & l t ; v a l u e & g t ;  
                 & l t ; i n t & g t ; 0 & l t ; / i n t & g t ;  
             & l t ; / v a l u e & g t ;  
         & l t ; / i t e m & g t ;  
         & l t ; i t e m & g t ;  
             & l t ; k e y & g t ;  
                 & l t ; s t r i n g & g t ; S t u d e n t C o u n t & l t ; / s t r i n g & g t ;  
             & l t ; / k e y & g t ;  
             & l t ; v a l u e & g t ;  
                 & l t ; i n t & g t ; 0 & l t ; / i n t & g t ;  
             & l t ; / v a l u e & g t ;  
         & l t ; / i t e m & g t ;  
     & l t ; / C o l u m n N e g a t i v e P a t t e r n & g t ;  
     & l t ; C o l u m n W i d t h s & g t ;  
         & l t ; i t e m & g t ;  
             & l t ; k e y & g t ;  
                 & l t ; s t r i n g & g t ; E n r o l l m e n t I D & l t ; / s t r i n g & g t ;  
             & l t ; / k e y & g t ;  
             & l t ; v a l u e & g t ;  
                 & l t ; i n t & g t ; 1 3 5 & l t ; / i n t & g t ;  
             & l t ; / v a l u e & g t ;  
         & l t ; / i t e m & g t ;  
         & l t ; i t e m & g t ;  
             & l t ; k e y & g t ;  
                 & l t ; s t r i n g & g t ; C o l l e c t i o n & l t ; / s t r i n g & g t ;  
             & l t ; / k e y & g t ;  
             & l t ; v a l u e & g t ;  
                 & l t ; i n t & g t ; 1 1 5 & l t ; / i n t & g t ;  
             & l t ; / v a l u e & g t ;  
         & l t ; / i t e m & g t ;  
         & l t ; i t e m & g t ;  
             & l t ; k e y & g t ;  
                 & l t ; s t r i n g & g t ; F i s c a l Y e a r & l t ; / s t r i n g & g t ;  
             & l t ; / k e y & g t ;  
             & l t ; v a l u e & g t ;  
                 & l t ; i n t & g t ; 1 1 3 & l t ; / i n t & g t ;  
             & l t ; / v a l u e & g t ;  
         & l t ; / i t e m & g t ;  
         & l t ; i t e m & g t ;  
             & l t ; k e y & g t ;  
                 & l t ; s t r i n g & g t ; C O & l t ; / s t r i n g & g t ;  
             & l t ; / k e y & g t ;  
             & l t ; v a l u e & g t ;  
                 & l t ; i n t & g t ; 7 1 & l t ; / i n t & g t ;  
             & l t ; / v a l u e & g t ;  
         & l t ; / i t e m & g t ;  
         & l t ; i t e m & g t ;  
             & l t ; k e y & g t ;  
                 & l t ; s t r i n g & g t ; C o N a m e & l t ; / s t r i n g & g t ;  
             & l t ; / k e y & g t ;  
             & l t ; v a l u e & g t ;  
                 & l t ; i n t & g t ; 1 0 6 & l t ; / i n t & g t ;  
             & l t ; / v a l u e & g t ;  
         & l t ; / i t e m & g t ;  
         & l t ; i t e m & g t ;  
             & l t ; k e y & g t ;  
                 & l t ; s t r i n g & g t ; S S & l t ; / s t r i n g & g t ;  
             & l t ; / k e y & g t ;  
             & l t ; v a l u e & g t ;  
                 & l t ; i n t & g t ; 6 7 & l t ; / i n t & g t ;  
             & l t ; / v a l u e & g t ;  
         & l t ; / i t e m & g t ;  
         & l t ; i t e m & g t ;  
             & l t ; k e y & g t ;  
                 & l t ; s t r i n g & g t ; S s N a m e & l t ; / s t r i n g & g t ;  
             & l t ; / k e y & g t ;  
             & l t ; v a l u e & g t ;  
                 & l t ; i n t & g t ; 1 0 3 & l t ; / i n t & g t ;  
             & l t ; / v a l u e & g t ;  
         & l t ; / i t e m & g t ;  
         & l t ; i t e m & g t ;  
             & l t ; k e y & g t ;  
                 & l t ; s t r i n g & g t ; L e & l t ; / s t r i n g & g t ;  
             & l t ; / k e y & g t ;  
             & l t ; v a l u e & g t ;  
                 & l t ; i n t & g t ; 6 7 & l t ; / i n t & g t ;  
             & l t ; / v a l u e & g t ;  
         & l t ; / i t e m & g t ;  
         & l t ; i t e m & g t ;  
             & l t ; k e y & g t ;  
                 & l t ; s t r i n g & g t ; L e N a m e & l t ; / s t r i n g & g t ;  
             & l t ; / k e y & g t ;  
             & l t ; v a l u e & g t ;  
                 & l t ; i n t & g t ; 1 0 4 & l t ; / i n t & g t ;  
             & l t ; / v a l u e & g t ;  
         & l t ; / i t e m & g t ;  
         & l t ; i t e m & g t ;  
             & l t ; k e y & g t ;  
                 & l t ; s t r i n g & g t ; S C & l t ; / s t r i n g & g t ;  
             & l t ; / k e y & g t ;  
             & l t ; v a l u e & g t ;  
                 & l t ; i n t & g t ; 6 8 & l t ; / i n t & g t ;  
             & l t ; / v a l u e & g t ;  
         & l t ; / i t e m & g t ;  
         & l t ; i t e m & g t ;  
             & l t ; k e y & g t ;  
                 & l t ; s t r i n g & g t ; S c N a m e & l t ; / s t r i n g & g t ;  
             & l t ; / k e y & g t ;  
             & l t ; v a l u e & g t ;  
                 & l t ; i n t & g t ; 1 0 3 & l t ; / i n t & g t ;  
             & l t ; / v a l u e & g t ;  
         & l t ; / i t e m & g t ;  
         & l t ; i t e m & g t ;  
             & l t ; k e y & g t ;  
                 & l t ; s t r i n g & g t ; s e c t o r & l t ; / s t r i n g & g t ;  
             & l t ; / k e y & g t ;  
             & l t ; v a l u e & g t ;  
                 & l t ; i n t & g t ; 9 1 & l t ; / i n t & g t ;  
             & l t ; / v a l u e & g t ;  
         & l t ; / i t e m & g t ;  
         & l t ; i t e m & g t ;  
             & l t ; k e y & g t ;  
                 & l t ; s t r i n g & g t ; g r a d e & l t ; / s t r i n g & g t ;  
             & l t ; / k e y & g t ;  
             & l t ; v a l u e & g t ;  
                 & l t ; i n t & g t ; 8 8 & l t ; / i n t & g t ;  
             & l t ; / v a l u e & g t ;  
         & l t ; / i t e m & g t ;  
         & l t ; i t e m & g t ;  
             & l t ; k e y & g t ;  
                 & l t ; s t r i n g & g t ; r a c e E t h n i c i t y & l t ; / s t r i n g & g t ;  
             & l t ; / k e y & g t ;  
             & l t ; v a l u e & g t ;  
                 & l t ; i n t & g t ; 1 3 3 & l t ; / i n t & g t ;  
             & l t ; / v a l u e & g t ;  
         & l t ; / i t e m & g t ;  
         & l t ; i t e m & g t ;  
             & l t ; k e y & g t ;  
                 & l t ; s t r i n g & g t ; R a c e N a m e & l t ; / s t r i n g & g t ;  
             & l t ; / k e y & g t ;  
             & l t ; v a l u e & g t ;  
                 & l t ; i n t & g t ; 1 1 9 & l t ; / i n t & g t ;  
             & l t ; / v a l u e & g t ;  
         & l t ; / i t e m & g t ;  
         & l t ; i t e m & g t ;  
             & l t ; k e y & g t ;  
                 & l t ; s t r i n g & g t ; g e n d e r & l t ; / s t r i n g & g t ;  
             & l t ; / k e y & g t ;  
             & l t ; v a l u e & g t ;  
                 & l t ; i n t & g t ; 9 7 & l t ; / i n t & g t ;  
             & l t ; / v a l u e & g t ;  
         & l t ; / i t e m & g t ;  
         & l t ; i t e m & g t ;  
             & l t ; k e y & g t ;  
                 & l t ; s t r i n g & g t ; T i t l e 1 & l t ; / s t r i n g & g t ;  
             & l t ; / k e y & g t ;  
             & l t ; v a l u e & g t ;  
                 & l t ; i n t & g t ; 8 8 & l t ; / i n t & g t ;  
             & l t ; / v a l u e & g t ;  
         & l t ; / i t e m & g t ;  
         & l t ; i t e m & g t ;  
             & l t ; k e y & g t ;  
                 & l t ; s t r i n g & g t ; T i t l e 3 & l t ; / s t r i n g & g t ;  
             & l t ; / k e y & g t ;  
             & l t ; v a l u e & g t ;  
                 & l t ; i n t & g t ; 8 8 & l t ; / i n t & g t ;  
             & l t ; / v a l u e & g t ;  
         & l t ; / i t e m & g t ;  
         & l t ; i t e m & g t ;  
             & l t ; k e y & g t ;  
                 & l t ; s t r i n g & g t ; S p e c i a l E d E l i g i b l e & l t ; / s t r i n g & g t ;  
             & l t ; / k e y & g t ;  
             & l t ; v a l u e & g t ;  
                 & l t ; i n t & g t ; 1 5 8 & l t ; / i n t & g t ;  
             & l t ; / v a l u e & g t ;  
         & l t ; / i t e m & g t ;  
         & l t ; i t e m & g t ;  
             & l t ; k e y & g t ;  
                 & l t ; s t r i n g & g t ; M i g r a n t & l t ; / s t r i n g & g t ;  
             & l t ; / k e y & g t ;  
             & l t ; v a l u e & g t ;  
                 & l t ; i n t & g t ; 1 0 1 & l t ; / i n t & g t ;  
             & l t ; / v a l u e & g t ;  
         & l t ; / i t e m & g t ;  
         & l t ; i t e m & g t ;  
             & l t ; k e y & g t ;  
                 & l t ; s t r i n g & g t ; I m m i g r a n t & l t ; / s t r i n g & g t ;  
             & l t ; / k e y & g t ;  
             & l t ; v a l u e & g t ;  
                 & l t ; i n t & g t ; 1 1 7 & l t ; / i n t & g t ;  
             & l t ; / v a l u e & g t ;  
         & l t ; / i t e m & g t ;  
         & l t ; i t e m & g t ;  
             & l t ; k e y & g t ;  
                 & l t ; s t r i n g & g t ; L E P & l t ; / s t r i n g & g t ;  
             & l t ; / k e y & g t ;  
             & l t ; v a l u e & g t ;  
                 & l t ; i n t & g t ; 7 4 & l t ; / i n t & g t ;  
             & l t ; / v a l u e & g t ;  
         & l t ; / i t e m & g t ;  
         & l t ; i t e m & g t ;  
             & l t ; k e y & g t ;  
                 & l t ; s t r i n g & g t ; L E P S t a t u s & l t ; / s t r i n g & g t ;  
             & l t ; / k e y & g t ;  
             & l t ; v a l u e & g t ;  
                 & l t ; i n t & g t ; 1 1 2 & l t ; / i n t & g t ;  
             & l t ; / v a l u e & g t ;  
         & l t ; / i t e m & g t ;  
         & l t ; i t e m & g t ;  
             & l t ; k e y & g t ;  
                 & l t ; s t r i n g & g t ; G i f t e d T a l e n t e d & l t ; / s t r i n g & g t ;  
             & l t ; / k e y & g t ;  
             & l t ; v a l u e & g t ;  
                 & l t ; i n t & g t ; 1 4 5 & l t ; / i n t & g t ;  
             & l t ; / v a l u e & g t ;  
         & l t ; / i t e m & g t ;  
         & l t ; i t e m & g t ;  
             & l t ; k e y & g t ;  
                 & l t ; s t r i n g & g t ; F R L & l t ; / s t r i n g & g t ;  
             & l t ; / k e y & g t ;  
             & l t ; v a l u e & g t ;  
                 & l t ; i n t & g t ; 7 4 & l t ; / i n t & g t ;  
             & l t ; / v a l u e & g t ;  
         & l t ; / i t e m & g t ;  
         & l t ; i t e m & g t ;  
             & l t ; k e y & g t ;  
                 & l t ; s t r i n g & g t ; F r e e R e d u c e S t a t u s & l t ; / s t r i n g & g t ;  
             & l t ; / k e y & g t ;  
             & l t ; v a l u e & g t ;  
                 & l t ; i n t & g t ; 1 6 5 & l t ; / i n t & g t ;  
             & l t ; / v a l u e & g t ;  
         & l t ; / i t e m & g t ;  
         & l t ; i t e m & g t ;  
             & l t ; k e y & g t ;  
                 & l t ; s t r i n g & g t ; H o m e l e s s & l t ; / s t r i n g & g t ;  
             & l t ; / k e y & g t ;  
             & l t ; v a l u e & g t ;  
                 & l t ; i n t & g t ; 1 1 4 & l t ; / i n t & g t ;  
             & l t ; / v a l u e & g t ;  
         & l t ; / i t e m & g t ;  
         & l t ; i t e m & g t ;  
             & l t ; k e y & g t ;  
                 & l t ; s t r i n g & g t ; S e r v i c e T y p e & l t ; / s t r i n g & g t ;  
             & l t ; / k e y & g t ;  
             & l t ; v a l u e & g t ;  
                 & l t ; i n t & g t ; 1 2 7 & l t ; / i n t & g t ;  
             & l t ; / v a l u e & g t ;  
         & l t ; / i t e m & g t ;  
         & l t ; i t e m & g t ;  
             & l t ; k e y & g t ;  
                 & l t ; s t r i n g & g t ; f a l l 1 0 D a y A b s e n t & l t ; / s t r i n g & g t ;  
             & l t ; / k e y & g t ;  
             & l t ; v a l u e & g t ;  
                 & l t ; i n t & g t ; 1 5 4 & l t ; / i n t & g t ;  
             & l t ; / v a l u e & g t ;  
         & l t ; / i t e m & g t ;  
         & l t ; i t e m & g t ;  
             & l t ; k e y & g t ;  
                 & l t ; s t r i n g & g t ; s p r i n g 1 0 D a y A b s e n t & l t ; / s t r i n g & g t ;  
             & l t ; / k e y & g t ;  
             & l t ; v a l u e & g t ;  
                 & l t ; i n t & g t ; 1 7 2 & l t ; / i n t & g t ;  
             & l t ; / v a l u e & g t ;  
         & l t ; / i t e m & g t ;  
         & l t ; i t e m & g t ;  
             & l t ; k e y & g t ;  
                 & l t ; s t r i n g & g t ; t w e n t y F i r s t C e n t u r y & l t ; / s t r i n g & g t ;  
             & l t ; / k e y & g t ;  
             & l t ; v a l u e & g t ;  
                 & l t ; i n t & g t ; 1 7 3 & l t ; / i n t & g t ;  
             & l t ; / v a l u e & g t ;  
         & l t ; / i t e m & g t ;  
         & l t ; i t e m & g t ;  
             & l t ; k e y & g t ;  
                 & l t ; s t r i n g & g t ; s t a t e E x c l u d e & l t ; / s t r i n g & g t ;  
             & l t ; / k e y & g t ;  
             & l t ; v a l u e & g t ;  
                 & l t ; i n t & g t ; 1 3 2 & l t ; / i n t & g t ;  
             & l t ; / v a l u e & g t ;  
         & l t ; / i t e m & g t ;  
         & l t ; i t e m & g t ;  
             & l t ; k e y & g t ;  
                 & l t ; s t r i n g & g t ; V o c a t i o n a l C o d e & l t ; / s t r i n g & g t ;  
             & l t ; / k e y & g t ;  
             & l t ; v a l u e & g t ;  
                 & l t ; i n t & g t ; 1 4 9 & l t ; / i n t & g t ;  
             & l t ; / v a l u e & g t ;  
         & l t ; / i t e m & g t ;  
         & l t ; i t e m & g t ;  
             & l t ; k e y & g t ;  
                 & l t ; s t r i n g & g t ; S i n g l e P a r e n t & l t ; / s t r i n g & g t ;  
             & l t ; / k e y & g t ;  
             & l t ; v a l u e & g t ;  
                 & l t ; i n t & g t ; 1 3 2 & l t ; / i n t & g t ;  
             & l t ; / v a l u e & g t ;  
         & l t ; / i t e m & g t ;  
         & l t ; i t e m & g t ;  
             & l t ; k e y & g t ;  
                 & l t ; s t r i n g & g t ; S t u d e n t C o u n t & l t ; / s t r i n g & g t ;  
             & l t ; / k e y & g t ;  
             & l t ; v a l u e & g t ;  
                 & l t ; i n t & g t ; 1 3 9 & l t ; / i n t & g t ;  
             & l t ; / v a l u e & g t ;  
         & l t ; / i t e m & g t ;  
     & l t ; / C o l u m n W i d t h s & g t ;  
     & l t ; C o l u m n D i s p l a y I n d e x & g t ;  
         & l t ; i t e m & g t ;  
             & l t ; k e y & g t ;  
                 & l t ; s t r i n g & g t ; E n r o l l m e n t I D & l t ; / s t r i n g & g t ;  
             & l t ; / k e y & g t ;  
             & l t ; v a l u e & g t ;  
                 & l t ; i n t & g t ; 0 & l t ; / i n t & g t ;  
             & l t ; / v a l u e & g t ;  
         & l t ; / i t e m & g t ;  
         & l t ; i t e m & g t ;  
             & l t ; k e y & g t ;  
                 & l t ; s t r i n g & g t ; C o l l e c t i o n & l t ; / s t r i n g & g t ;  
             & l t ; / k e y & g t ;  
             & l t ; v a l u e & g t ;  
                 & l t ; i n t & g t ; 1 & l t ; / i n t & g t ;  
             & l t ; / v a l u e & g t ;  
         & l t ; / i t e m & g t ;  
         & l t ; i t e m & g t ;  
             & l t ; k e y & g t ;  
                 & l t ; s t r i n g & g t ; F i s c a l Y e a r & l t ; / s t r i n g & g t ;  
             & l t ; / k e y & g t ;  
             & l t ; v a l u e & g t ;  
                 & l t ; i n t & g t ; 2 & l t ; / i n t & g t ;  
             & l t ; / v a l u e & g t ;  
         & l t ; / i t e m & g t ;  
         & l t ; i t e m & g t ;  
             & l t ; k e y & g t ;  
                 & l t ; s t r i n g & g t ; C O & l t ; / s t r i n g & g t ;  
             & l t ; / k e y & g t ;  
             & l t ; v a l u e & g t ;  
                 & l t ; i n t & g t ; 3 & l t ; / i n t & g t ;  
             & l t ; / v a l u e & g t ;  
         & l t ; / i t e m & g t ;  
         & l t ; i t e m & g t ;  
             & l t ; k e y & g t ;  
                 & l t ; s t r i n g & g t ; C o N a m e & l t ; / s t r i n g & g t ;  
             & l t ; / k e y & g t ;  
             & l t ; v a l u e & g t ;  
                 & l t ; i n t & g t ; 4 & l t ; / i n t & g t ;  
             & l t ; / v a l u e & g t ;  
         & l t ; / i t e m & g t ;  
         & l t ; i t e m & g t ;  
             & l t ; k e y & g t ;  
                 & l t ; s t r i n g & g t ; S S & l t ; / s t r i n g & g t ;  
             & l t ; / k e y & g t ;  
             & l t ; v a l u e & g t ;  
                 & l t ; i n t & g t ; 5 & l t ; / i n t & g t ;  
             & l t ; / v a l u e & g t ;  
         & l t ; / i t e m & g t ;  
         & l t ; i t e m & g t ;  
             & l t ; k e y & g t ;  
                 & l t ; s t r i n g & g t ; S s N a m e & l t ; / s t r i n g & g t ;  
             & l t ; / k e y & g t ;  
             & l t ; v a l u e & g t ;  
                 & l t ; i n t & g t ; 6 & l t ; / i n t & g t ;  
             & l t ; / v a l u e & g t ;  
         & l t ; / i t e m & g t ;  
         & l t ; i t e m & g t ;  
             & l t ; k e y & g t ;  
                 & l t ; s t r i n g & g t ; L e & l t ; / s t r i n g & g t ;  
             & l t ; / k e y & g t ;  
             & l t ; v a l u e & g t ;  
                 & l t ; i n t & g t ; 7 & l t ; / i n t & g t ;  
             & l t ; / v a l u e & g t ;  
         & l t ; / i t e m & g t ;  
         & l t ; i t e m & g t ;  
             & l t ; k e y & g t ;  
                 & l t ; s t r i n g & g t ; L e N a m e & l t ; / s t r i n g & g t ;  
             & l t ; / k e y & g t ;  
             & l t ; v a l u e & g t ;  
                 & l t ; i n t & g t ; 8 & l t ; / i n t & g t ;  
             & l t ; / v a l u e & g t ;  
         & l t ; / i t e m & g t ;  
         & l t ; i t e m & g t ;  
             & l t ; k e y & g t ;  
                 & l t ; s t r i n g & g t ; S C & l t ; / s t r i n g & g t ;  
             & l t ; / k e y & g t ;  
             & l t ; v a l u e & g t ;  
                 & l t ; i n t & g t ; 9 & l t ; / i n t & g t ;  
             & l t ; / v a l u e & g t ;  
         & l t ; / i t e m & g t ;  
         & l t ; i t e m & g t ;  
             & l t ; k e y & g t ;  
                 & l t ; s t r i n g & g t ; S c N a m e & l t ; / s t r i n g & g t ;  
             & l t ; / k e y & g t ;  
             & l t ; v a l u e & g t ;  
                 & l t ; i n t & g t ; 1 0 & l t ; / i n t & g t ;  
             & l t ; / v a l u e & g t ;  
         & l t ; / i t e m & g t ;  
         & l t ; i t e m & g t ;  
             & l t ; k e y & g t ;  
                 & l t ; s t r i n g & g t ; s e c t o r & l t ; / s t r i n g & g t ;  
             & l t ; / k e y & g t ;  
             & l t ; v a l u e & g t ;  
                 & l t ; i n t & g t ; 1 1 & l t ; / i n t & g t ;  
             & l t ; / v a l u e & g t ;  
         & l t ; / i t e m & g t ;  
         & l t ; i t e m & g t ;  
             & l t ; k e y & g t ;  
                 & l t ; s t r i n g & g t ; g r a d e & l t ; / s t r i n g & g t ;  
             & l t ; / k e y & g t ;  
             & l t ; v a l u e & g t ;  
                 & l t ; i n t & g t ; 1 2 & l t ; / i n t & g t ;  
             & l t ; / v a l u e & g t ;  
         & l t ; / i t e m & g t ;  
         & l t ; i t e m & g t ;  
             & l t ; k e y & g t ;  
                 & l t ; s t r i n g & g t ; r a c e E t h n i c i t y & l t ; / s t r i n g & g t ;  
             & l t ; / k e y & g t ;  
             & l t ; v a l u e & g t ;  
                 & l t ; i n t & g t ; 1 3 & l t ; / i n t & g t ;  
             & l t ; / v a l u e & g t ;  
         & l t ; / i t e m & g t ;  
         & l t ; i t e m & g t ;  
             & l t ; k e y & g t ;  
                 & l t ; s t r i n g & g t ; R a c e N a m e & l t ; / s t r i n g & g t ;  
             & l t ; / k e y & g t ;  
             & l t ; v a l u e & g t ;  
                 & l t ; i n t & g t ; 1 4 & l t ; / i n t & g t ;  
             & l t ; / v a l u e & g t ;  
         & l t ; / i t e m & g t ;  
         & l t ; i t e m & g t ;  
             & l t ; k e y & g t ;  
                 & l t ; s t r i n g & g t ; g e n d e r & l t ; / s t r i n g & g t ;  
             & l t ; / k e y & g t ;  
             & l t ; v a l u e & g t ;  
                 & l t ; i n t & g t ; 1 5 & l t ; / i n t & g t ;  
             & l t ; / v a l u e & g t ;  
         & l t ; / i t e m & g t ;  
         & l t ; i t e m & g t ;  
             & l t ; k e y & g t ;  
                 & l t ; s t r i n g & g t ; T i t l e 1 & l t ; / s t r i n g & g t ;  
             & l t ; / k e y & g t ;  
             & l t ; v a l u e & g t ;  
                 & l t ; i n t & g t ; 1 6 & l t ; / i n t & g t ;  
             & l t ; / v a l u e & g t ;  
         & l t ; / i t e m & g t ;  
         & l t ; i t e m & g t ;  
             & l t ; k e y & g t ;  
                 & l t ; s t r i n g & g t ; T i t l e 3 & l t ; / s t r i n g & g t ;  
             & l t ; / k e y & g t ;  
             & l t ; v a l u e & g t ;  
                 & l t ; i n t & g t ; 1 7 & l t ; / i n t & g t ;  
             & l t ; / v a l u e & g t ;  
         & l t ; / i t e m & g t ;  
         & l t ; i t e m & g t ;  
             & l t ; k e y & g t ;  
                 & l t ; s t r i n g & g t ; S p e c i a l E d E l i g i b l e & l t ; / s t r i n g & g t ;  
             & l t ; / k e y & g t ;  
             & l t ; v a l u e & g t ;  
                 & l t ; i n t & g t ; 1 8 & l t ; / i n t & g t ;  
             & l t ; / v a l u e & g t ;  
         & l t ; / i t e m & g t ;  
         & l t ; i t e m & g t ;  
             & l t ; k e y & g t ;  
                 & l t ; s t r i n g & g t ; M i g r a n t & l t ; / s t r i n g & g t ;  
             & l t ; / k e y & g t ;  
             & l t ; v a l u e & g t ;  
                 & l t ; i n t & g t ; 1 9 & l t ; / i n t & g t ;  
             & l t ; / v a l u e & g t ;  
         & l t ; / i t e m & g t ;  
         & l t ; i t e m & g t ;  
             & l t ; k e y & g t ;  
                 & l t ; s t r i n g & g t ; I m m i g r a n t & l t ; / s t r i n g & g t ;  
             & l t ; / k e y & g t ;  
             & l t ; v a l u e & g t ;  
                 & l t ; i n t & g t ; 2 0 & l t ; / i n t & g t ;  
             & l t ; / v a l u e & g t ;  
         & l t ; / i t e m & g t ;  
         & l t ; i t e m & g t ;  
             & l t ; k e y & g t ;  
                 & l t ; s t r i n g & g t ; L E P & l t ; / s t r i n g & g t ;  
             & l t ; / k e y & g t ;  
             & l t ; v a l u e & g t ;  
                 & l t ; i n t & g t ; 2 1 & l t ; / i n t & g t ;  
             & l t ; / v a l u e & g t ;  
         & l t ; / i t e m & g t ;  
         & l t ; i t e m & g t ;  
             & l t ; k e y & g t ;  
                 & l t ; s t r i n g & g t ; L E P S t a t u s & l t ; / s t r i n g & g t ;  
             & l t ; / k e y & g t ;  
             & l t ; v a l u e & g t ;  
                 & l t ; i n t & g t ; 2 2 & l t ; / i n t & g t ;  
             & l t ; / v a l u e & g t ;  
         & l t ; / i t e m & g t ;  
         & l t ; i t e m & g t ;  
             & l t ; k e y & g t ;  
                 & l t ; s t r i n g & g t ; G i f t e d T a l e n t e d & l t ; / s t r i n g & g t ;  
             & l t ; / k e y & g t ;  
             & l t ; v a l u e & g t ;  
                 & l t ; i n t & g t ; 2 3 & l t ; / i n t & g t ;  
             & l t ; / v a l u e & g t ;  
         & l t ; / i t e m & g t ;  
         & l t ; i t e m & g t ;  
             & l t ; k e y & g t ;  
                 & l t ; s t r i n g & g t ; F R L & l t ; / s t r i n g & g t ;  
             & l t ; / k e y & g t ;  
             & l t ; v a l u e & g t ;  
                 & l t ; i n t & g t ; 2 4 & l t ; / i n t & g t ;  
             & l t ; / v a l u e & g t ;  
         & l t ; / i t e m & g t ;  
         & l t ; i t e m & g t ;  
             & l t ; k e y & g t ;  
                 & l t ; s t r i n g & g t ; F r e e R e d u c e S t a t u s & l t ; / s t r i n g & g t ;  
             & l t ; / k e y & g t ;  
             & l t ; v a l u e & g t ;  
                 & l t ; i n t & g t ; 2 5 & l t ; / i n t & g t ;  
             & l t ; / v a l u e & g t ;  
         & l t ; / i t e m & g t ;  
         & l t ; i t e m & g t ;  
             & l t ; k e y & g t ;  
                 & l t ; s t r i n g & g t ; H o m e l e s s & l t ; / s t r i n g & g t ;  
             & l t ; / k e y & g t ;  
             & l t ; v a l u e & g t ;  
                 & l t ; i n t & g t ; 2 6 & l t ; / i n t & g t ;  
             & l t ; / v a l u e & g t ;  
         & l t ; / i t e m & g t ;  
         & l t ; i t e m & g t ;  
             & l t ; k e y & g t ;  
                 & l t ; s t r i n g & g t ; S e r v i c e T y p e & l t ; / s t r i n g & g t ;  
             & l t ; / k e y & g t ;  
             & l t ; v a l u e & g t ;  
                 & l t ; i n t & g t ; 2 7 & l t ; / i n t & g t ;  
             & l t ; / v a l u e & g t ;  
         & l t ; / i t e m & g t ;  
         & l t ; i t e m & g t ;  
             & l t ; k e y & g t ;  
                 & l t ; s t r i n g & g t ; f a l l 1 0 D a y A b s e n t & l t ; / s t r i n g & g t ;  
             & l t ; / k e y & g t ;  
             & l t ; v a l u e & g t ;  
                 & l t ; i n t & g t ; 2 8 & l t ; / i n t & g t ;  
             & l t ; / v a l u e & g t ;  
         & l t ; / i t e m & g t ;  
         & l t ; i t e m & g t ;  
             & l t ; k e y & g t ;  
                 & l t ; s t r i n g & g t ; s p r i n g 1 0 D a y A b s e n t & l t ; / s t r i n g & g t ;  
             & l t ; / k e y & g t ;  
             & l t ; v a l u e & g t ;  
                 & l t ; i n t & g t ; 2 9 & l t ; / i n t & g t ;  
             & l t ; / v a l u e & g t ;  
         & l t ; / i t e m & g t ;  
         & l t ; i t e m & g t ;  
             & l t ; k e y & g t ;  
                 & l t ; s t r i n g & g t ; t w e n t y F i r s t C e n t u r y & l t ; / s t r i n g & g t ;  
             & l t ; / k e y & g t ;  
             & l t ; v a l u e & g t ;  
                 & l t ; i n t & g t ; 3 0 & l t ; / i n t & g t ;  
             & l t ; / v a l u e & g t ;  
         & l t ; / i t e m & g t ;  
         & l t ; i t e m & g t ;  
             & l t ; k e y & g t ;  
                 & l t ; s t r i n g & g t ; s t a t e E x c l u d e & l t ; / s t r i n g & g t ;  
             & l t ; / k e y & g t ;  
             & l t ; v a l u e & g t ;  
                 & l t ; i n t & g t ; 3 1 & l t ; / i n t & g t ;  
             & l t ; / v a l u e & g t ;  
         & l t ; / i t e m & g t ;  
         & l t ; i t e m & g t ;  
             & l t ; k e y & g t ;  
                 & l t ; s t r i n g & g t ; V o c a t i o n a l C o d e & l t ; / s t r i n g & g t ;  
             & l t ; / k e y & g t ;  
             & l t ; v a l u e & g t ;  
                 & l t ; i n t & g t ; 3 2 & l t ; / i n t & g t ;  
             & l t ; / v a l u e & g t ;  
         & l t ; / i t e m & g t ;  
         & l t ; i t e m & g t ;  
             & l t ; k e y & g t ;  
                 & l t ; s t r i n g & g t ; S i n g l e P a r e n t & l t ; / s t r i n g & g t ;  
             & l t ; / k e y & g t ;  
             & l t ; v a l u e & g t ;  
                 & l t ; i n t & g t ; 3 3 & l t ; / i n t & g t ;  
             & l t ; / v a l u e & g t ;  
         & l t ; / i t e m & g t ;  
         & l t ; i t e m & g t ;  
             & l t ; k e y & g t ;  
                 & l t ; s t r i n g & g t ; S t u d e n t C o u n t & l t ; / s t r i n g & g t ;  
             & l t ; / k e y & g t ;  
             & l t ; v a l u e & g t ;  
                 & l t ; i n t & g t ; 3 4 & l t ; / i n t & g t ;  
             & l t ; / v a l u e & g t ;  
         & l t ; / i t e m & g t ;  
     & l t ; / C o l u m n D i s p l a y I n d e x & g t ;  
     & l t ; C o l u m n F r o z e n   / & g t ;  
     & l t ; C o l u m n H i d d e n   / & g t ;  
     & l t ; C o l u m n C h e c k e d & g t ;  
         & l t ; i t e m & g t ;  
             & l t ; k e y & g t ;  
                 & l t ; s t r i n g & g t ; E n r o l l m e n t I D & l t ; / s t r i n g & g t ;  
             & l t ; / k e y & g t ;  
             & l t ; v a l u e & g t ;  
                 & l t ; b o o l e a n & g t ; f a l s e & l t ; / b o o l e a n & g t ;  
             & l t ; / v a l u e & g t ;  
         & l t ; / i t e m & g t ;  
         & l t ; i t e m & g t ;  
             & l t ; k e y & g t ;  
                 & l t ; s t r i n g & g t ; C O & l t ; / s t r i n g & g t ;  
             & l t ; / k e y & g t ;  
             & l t ; v a l u e & g t ;  
                 & l t ; b o o l e a n & g t ; f a l s e & l t ; / b o o l e a n & g t ;  
             & l t ; / v a l u e & g t ;  
         & l t ; / i t e m & g t ;  
         & l t ; i t e m & g t ;  
             & l t ; k e y & g t ;  
                 & l t ; s t r i n g & g t ; C o N a m e & l t ; / s t r i n g & g t ;  
             & l t ; / k e y & g t ;  
             & l t ; v a l u e & g t ;  
                 & l t ; b o o l e a n & g t ; f a l s e & l t ; / b o o l e a n & g t ;  
             & l t ; / v a l u e & g t ;  
         & l t ; / i t e m & g t ;  
         & l t ; i t e m & g t ;  
             & l t ; k e y & g t ;  
                 & l t ; s t r i n g & g t ; S S & l t ; / s t r i n g & g t ;  
             & l t ; / k e y & g t ;  
             & l t ; v a l u e & g t ;  
                 & l t ; b o o l e a n & g t ; f a l s e & l t ; / b o o l e a n & g t ;  
             & l t ; / v a l u e & g t ;  
         & l t ; / i t e m & g t ;  
         & l t ; i t e m & g t ;  
             & l t ; k e y & g t ;  
                 & l t ; s t r i n g & g t ; S s N a m e & l t ; / s t r i n g & g t ;  
             & l t ; / k e y & g t ;  
             & l t ; v a l u e & g t ;  
                 & l t ; b o o l e a n & g t ; f a l s e & l t ; / b o o l e a n & g t ;  
             & l t ; / v a l u e & g t ;  
         & l t ; / i t e m & g t ;  
         & l t ; i t e m & g t ;  
             & l t ; k e y & g t ;  
                 & l t ; s t r i n g & g t ; S C & l t ; / s t r i n g & g t ;  
             & l t ; / k e y & g t ;  
             & l t ; v a l u e & g t ;  
                 & l t ; b o o l e a n & g t ; f a l s e & l t ; / b o o l e a n & g t ;  
             & l t ; / v a l u e & g t ;  
         & l t ; / i t e m & g t ;  
         & l t ; i t e m & g t ;  
             & l t ; k e y & g t ;  
                 & l t ; s t r i n g & g t ; S c N a m e & l t ; / s t r i n g & g t ;  
             & l t ; / k e y & g t ;  
             & l t ; v a l u e & g t ;  
                 & l t ; b o o l e a n & g t ; f a l s e & l t ; / b o o l e a n & g t ;  
             & l t ; / v a l u e & g t ;  
         & l t ; / i t e m & g t ;  
         & l t ; i t e m & g t ;  
             & l t ; k e y & g t ;  
                 & l t ; s t r i n g & g t ; r a c e E t h n i c i t y & l t ; / s t r i n g & g t ;  
             & l t ; / k e y & g t ;  
             & l t ; v a l u e & g t ;  
                 & l t ; b o o l e a n & g t ; f a l s e & l t ; / b o o l e a n & g t ;  
             & l t ; / v a l u e & g t ;  
         & l t ; / i t e m & g t ;  
         & l t ; i t e m & g t ;  
             & l t ; k e y & g t ;  
                 & l t ; s t r i n g & g t ; R a c e N a m e & l t ; / s t r i n g & g t ;  
             & l t ; / k e y & g t ;  
             & l t ; v a l u e & g t ;  
                 & l t ; b o o l e a n & g t ; f a l s e & l t ; / b o o l e a n & g t ;  
             & l t ; / v a l u e & g t ;  
         & l t ; / i t e m & g t ;  
         & l t ; i t e m & g t ;  
             & l t ; k e y & g t ;  
                 & l t ; s t r i n g & g t ; g e n d e r & l t ; / s t r i n g & g t ;  
             & l t ; / k e y & g t ;  
             & l t ; v a l u e & g t ;  
                 & l t ; b o o l e a n & g t ; f a l s e & l t ; / b o o l e a n & g t ;  
             & l t ; / v a l u e & g t ;  
         & l t ; / i t e m & g t ;  
         & l t ; i t e m & g t ;  
             & l t ; k e y & g t ;  
                 & l t ; s t r i n g & g t ; T i t l e 1 & l t ; / s t r i n g & g t ;  
             & l t ; / k e y & g t ;  
             & l t ; v a l u e & g t ;  
                 & l t ; b o o l e a n & g t ; f a l s e & l t ; / b o o l e a n & g t ;  
             & l t ; / v a l u e & g t ;  
         & l t ; / i t e m & g t ;  
         & l t ; i t e m & g t ;  
             & l t ; k e y & g t ;  
                 & l t ; s t r i n g & g t ; T i t l e 3 & l t ; / s t r i n g & g t ;  
             & l t ; / k e y & g t ;  
             & l t ; v a l u e & g t ;  
                 & l t ; b o o l e a n & g t ; f a l s e & l t ; / b o o l e a n & g t ;  
             & l t ; / v a l u e & g t ;  
         & l t ; / i t e m & g t ;  
         & l t ; i t e m & g t ;  
             & l t ; k e y & g t ;  
                 & l t ; s t r i n g & g t ; S p e c i a l E d E l i g i b l e & l t ; / s t r i n g & g t ;  
             & l t ; / k e y & g t ;  
             & l t ; v a l u e & g t ;  
                 & l t ; b o o l e a n & g t ; f a l s e & l t ; / b o o l e a n & g t ;  
             & l t ; / v a l u e & g t ;  
         & l t ; / i t e m & g t ;  
         & l t ; i t e m & g t ;  
             & l t ; k e y & g t ;  
                 & l t ; s t r i n g & g t ; M i g r a n t & l t ; / s t r i n g & g t ;  
             & l t ; / k e y & g t ;  
             & l t ; v a l u e & g t ;  
                 & l t ; b o o l e a n & g t ; f a l s e & l t ; / b o o l e a n & g t ;  
             & l t ; / v a l u e & g t ;  
         & l t ; / i t e m & g t ;  
         & l t ; i t e m & g t ;  
             & l t ; k e y & g t ;  
                 & l t ; s t r i n g & g t ; I m m i g r a n t & l t ; / s t r i n g & g t ;  
             & l t ; / k e y & g t ;  
             & l t ; v a l u e & g t ;  
                 & l t ; b o o l e a n & g t ; f a l s e & l t ; / b o o l e a n & g t ;  
             & l t ; / v a l u e & g t ;  
         & l t ; / i t e m & g t ;  
         & l t ; i t e m & g t ;  
             & l t ; k e y & g t ;  
                 & l t ; s t r i n g & g t ; L E P & l t ; / s t r i n g & g t ;  
             & l t ; / k e y & g t ;  
             & l t ; v a l u e & g t ;  
                 & l t ; b o o l e a n & g t ; f a l s e & l t ; / b o o l e a n & g t ;  
             & l t ; / v a l u e & g t ;  
         & l t ; / i t e m & g t ;  
         & l t ; i t e m & g t ;  
             & l t ; k e y & g t ;  
                 & l t ; s t r i n g & g t ; G i f t e d T a l e n t e d & l t ; / s t r i n g & g t ;  
             & l t ; / k e y & g t ;  
             & l t ; v a l u e & g t ;  
                 & l t ; b o o l e a n & g t ; f a l s e & l t ; / b o o l e a n & g t ;  
             & l t ; / v a l u e & g t ;  
         & l t ; / i t e m & g t ;  
         & l t ; i t e m & g t ;  
             & l t ; k e y & g t ;  
                 & l t ; s t r i n g & g t ; F R L & l t ; / s t r i n g & g t ;  
             & l t ; / k e y & g t ;  
             & l t ; v a l u e & g t ;  
                 & l t ; b o o l e a n & g t ; f a l s e & l t ; / b o o l e a n & g t ;  
             & l t ; / v a l u e & g t ;  
         & l t ; / i t e m & g t ;  
         & l t ; i t e m & g t ;  
             & l t ; k e y & g t ;  
                 & l t ; s t r i n g & g t ; F r e e R e d u c e S t a t u s & l t ; / s t r i n g & g t ;  
             & l t ; / k e y & g t ;  
             & l t ; v a l u e & g t ;  
                 & l t ; b o o l e a n & g t ; f a l s e & l t ; / b o o l e a n & g t ;  
             & l t ; / v a l u e & g t ;  
         & l t ; / i t e m & g t ;  
         & l t ; i t e m & g t ;  
             & l t ; k e y & g t ;  
                 & l t ; s t r i n g & g t ; H o m e l e s s & l t ; / s t r i n g & g t ;  
             & l t ; / k e y & g t ;  
             & l t ; v a l u e & g t ;  
                 & l t ; b o o l e a n & g t ; f a l s e & l t ; / b o o l e a n & g t ;  
             & l t ; / v a l u e & g t ;  
         & l t ; / i t e m & g t ;  
         & l t ; i t e m & g t ;  
             & l t ; k e y & g t ;  
                 & l t ; s t r i n g & g t ; S e r v i c e T y p e & l t ; / s t r i n g & g t ;  
             & l t ; / k e y & g t ;  
             & l t ; v a l u e & g t ;  
                 & l t ; b o o l e a n & g t ; f a l s e & l t ; / b o o l e a n & g t ;  
             & l t ; / v a l u e & g t ;  
         & l t ; / i t e m & g t ;  
         & l t ; i t e m & g t ;  
             & l t ; k e y & g t ;  
                 & l t ; s t r i n g & g t ; f a l l 1 0 D a y A b s e n t & l t ; / s t r i n g & g t ;  
             & l t ; / k e y & g t ;  
             & l t ; v a l u e & g t ;  
                 & l t ; b o o l e a n & g t ; f a l s e & l t ; / b o o l e a n & g t ;  
             & l t ; / v a l u e & g t ;  
         & l t ; / i t e m & g t ;  
         & l t ; i t e m & g t ;  
             & l t ; k e y & g t ;  
                 & l t ; s t r i n g & g t ; s p r i n g 1 0 D a y A b s e n t & l t ; / s t r i n g & g t ;  
             & l t ; / k e y & g t ;  
             & l t ; v a l u e & g t ;  
                 & l t ; b o o l e a n & g t ; f a l s e & l t ; / b o o l e a n & g t ;  
             & l t ; / v a l u e & g t ;  
         & l t ; / i t e m & g t ;  
         & l t ; i t e m & g t ;  
             & l t ; k e y & g t ;  
                 & l t ; s t r i n g & g t ; t w e n t y F i r s t C e n t u r y & l t ; / s t r i n g & g t ;  
             & l t ; / k e y & g t ;  
             & l t ; v a l u e & g t ;  
                 & l t ; b o o l e a n & g t ; f a l s e & l t ; / b o o l e a n & g t ;  
             & l t ; / v a l u e & g t ;  
         & l t ; / i t e m & g t ;  
         & l t ; i t e m & g t ;  
             & l t ; k e y & g t ;  
                 & l t ; s t r i n g & g t ; s t a t e E x c l u d e & l t ; / s t r i n g & g t ;  
             & l t ; / k e y & g t ;  
             & l t ; v a l u e & g t ;  
                 & l t ; b o o l e a n & g t ; f a l s e & l t ; / b o o l e a n & g t ;  
             & l t ; / v a l u e & g t ;  
         & l t ; / i t e m & g t ;  
         & l t ; i t e m & g t ;  
             & l t ; k e y & g t ;  
                 & l t ; s t r i n g & g t ; V o c a t i o n a l C o d e & l t ; / s t r i n g & g t ;  
             & l t ; / k e y & g t ;  
             & l t ; v a l u e & g t ;  
                 & l t ; b o o l e a n & g t ; f a l s e & l t ; / b o o l e a n & g t ;  
             & l t ; / v a l u e & g t ;  
         & l t ; / i t e m & g t ;  
         & l t ; i t e m & g t ;  
             & l t ; k e y & g t ;  
                 & l t ; s t r i n g & g t ; S i n g l e P a r e n t & l t ; / s t r i n g & g t ;  
             & l t ; / k e y & g t ;  
             & l t ; v a l u e & g t ;  
                 & l t ; b o o l e a n & g t ; f a l s e & l t ; / b o o l e a n & g t ;  
             & l t ; / v a l u e & g t ;  
         & l t ; / i t e m & g t ;  
     & l t ; / C o l u m n C h e c k e d & g t ;  
     & l t ; C o l u m n F i l t e r & g t ;  
         & l t ; i t e m & g t ;  
             & l t ; k e y & g t ;  
                 & l t ; s t r i n g & g t ; C o l l e c t i o n & l t ; / s t r i n g & g t ;  
             & l t ; / k e y & g t ;  
             & l t ; v a l u e & g t ;  
                 & l t ; F i l t e r E x p r e s s i o n   x s i : n i l = " t r u e "   / & g t ;  
             & l t ; / v a l u e & g t ;  
         & l t ; / i t e m & g t ;  
         & l t ; i t e m & g t ;  
             & l t ; k e y & g t ;  
                 & l t ; s t r i n g & g t ; s e c t o r & l t ; / s t r i n g & g t ;  
             & l t ; / k e y & g t ;  
             & l t ; v a l u e & g t ;  
                 & l t ; F i l t e r E x p r e s s i o n   x s i : n i l = " t r u e "   / & g t ;  
             & l t ; / v a l u e & g t ;  
         & l t ; / i t e m & g t ;  
         & l t ; i t e m & g t ;  
             & l t ; k e y & g t ;  
                 & l t ; s t r i n g & g t ; g r a d e & l t ; / s t r i n g & g t ;  
             & l t ; / k e y & g t ;  
             & l t ; v a l u e & g t ;  
                 & l t ; F i l t e r E x p r e s s i o n   x s i : n i l = " t r u e "   / & g t ;  
             & l t ; / v a l u e & g t ;  
         & l t ; / i t e m & g t ;  
     & l t ; / C o l u m n F i l t e r & g t ;  
     & l t ; S e l e c t i o n F i l t e r & g t ;  
         & l t ; i t e m & g t ;  
             & l t ; k e y & g t ;  
                 & l t ; s t r i n g & g t ; C o l l e c t i o n & l t ; / s t r i n g & g t ;  
             & l t ; / k e y & g t ;  
             & l t ; v a l u e & g t ;  
                 & l t ; S e l e c t i o n F i l t e r & g t ;  
                     & l t ; S e l e c t i o n T y p e & g t ; S e l e c t & l t ; / S e l e c t i o n T y p e & g t ;  
                     & l t ; I t e m s & g t ;  
                         & l t ; a n y T y p e   x s i : t y p e = " x s d : s t r i n g " & g t ; O c t o b e r & l t ; / a n y T y p e & g t ;  
                     & l t ; / I t e m s & g t ;  
                 & l t ; / S e l e c t i o n F i l t e r & g t ;  
             & l t ; / v a l u e & g t ;  
         & l t ; / i t e m & g t ;  
         & l t ; i t e m & g t ;  
             & l t ; k e y & g t ;  
                 & l t ; s t r i n g & g t ; s e c t o r & l t ; / s t r i n g & g t ;  
             & l t ; / k e y & g t ;  
             & l t ; v a l u e & g t ;  
                 & l t ; S e l e c t i o n F i l t e r & g t ;  
                     & l t ; S e l e c t i o n T y p e & g t ; D e s e l e c t & l t ; / S e l e c t i o n T y p e & g t ;  
                     & l t ; I t e m s & g t ;  
                         & l t ; a n y T y p e   x s i : t y p e = " x s d : s t r i n g " & g t ; N O N P U B L I C & l t ; / a n y T y p e & g t ;  
                     & l t ; / I t e m s & g t ;  
                 & l t ; / S e l e c t i o n F i l t e r & g t ;  
             & l t ; / v a l u e & g t ;  
         & l t ; / i t e m & g t ;  
         & l t ; i t e m & g t ;  
             & l t ; k e y & g t ;  
                 & l t ; s t r i n g & g t ; g r a d e & l t ; / s t r i n g & g t ;  
             & l t ; / k e y & g t ;  
             & l t ; v a l u e & g t ;  
                 & l t ; S e l e c t i o n F i l t e r & g t ;  
                     & l t ; S e l e c t i o n T y p e & g t ; D e s e l e c t & l t ; / S e l e c t i o n T y p e & g t ;  
                     & l t ; I t e m s & g t ;  
                         & l t ; a n y T y p e   x s i : t y p e = " x s d : s t r i n g " & g t ; P K & l t ; / a n y T y p e & g t ;  
                     & l t ; / I t e m s & g t ;  
                 & l t ; / S e l e c t i o n F i l t e r & g t ;  
             & l t ; / v a l u e & g t ;  
         & l t ; / i t e m & g t ;  
     & l t ; / S e l e c t i o n F i l t e r & g t ;  
     & l t ; F i l t e r P a r a m e t e r s & g t ;  
         & l t ; i t e m & g t ;  
             & l t ; k e y & g t ;  
                 & l t ; s t r i n g & g t ; C o l l e c t i o n & l t ; / s t r i n g & g t ;  
             & l t ; / k e y & g t ;  
             & l t ; v a l u e & g t ;  
                 & l t ; C o m m a n d P a r a m e t e r s   / & g t ;  
             & l t ; / v a l u e & g t ;  
         & l t ; / i t e m & g t ;  
         & l t ; i t e m & g t ;  
             & l t ; k e y & g t ;  
                 & l t ; s t r i n g & g t ; s e c t o r & l t ; / s t r i n g & g t ;  
             & l t ; / k e y & g t ;  
             & l t ; v a l u e & g t ;  
                 & l t ; C o m m a n d P a r a m e t e r s   / & g t ;  
             & l t ; / v a l u e & g t ;  
         & l t ; / i t e m & g t ;  
         & l t ; i t e m & g t ;  
             & l t ; k e y & g t ;  
                 & l t ; s t r i n g & g t ; g r a d e & l t ; / s t r i n g & g t ;  
             & l t ; / k e y & g t ;  
             & l t ; v a l u e & g t ;  
                 & l t ; C o m m a n d P a r a m e t e r s   / & g t ;  
             & l t ; / v a l u e & g t ;  
         & l t ; / i t e m & g t ;  
     & l t ; / F i l t e r P a r a m e t e r s & g t ;  
     & l t ; I s S o r t D e s c e n d i n g & g t ; f a l s e & l t ; / I s S o r t D e s c e n d i n g & g t ;  
 & l t ; / T a b l e W i d g e t G r i d S e r i a l i z a t i o n & g t ; ] ] & g t ; & l t ; / A n n o t a t i o n C o n t e n t & g t ; & l t ; / G e m i n i & g t ; < / V a l u e > < / A n n o t a t i o n > < A n n o t a t i o n > < N a m e > Q u e r y E d i t o r S e r i a l i z a t i o n < / N a m e > < / A n n o t a t i o n > < A n n o t a t i o n > < N a m e > I s Q u e r y E d i t o r U s e d < / N a m e > < V a l u e > F a l s e < / V a l u e > < / A n n o t a t i o n > < / A n n o t a t i o n s > < S o u r c e   x s i : t y p e = " D a t a S o u r c e V i e w B i n d i n g " > < D a t a S o u r c e V i e w I D > S a n d b o x < / D a t a S o u r c e V i e w I D > < / S o u r c e > < U n k n o w n M e m b e r   v a l u e n s = " d d l 2 0 0 _ 2 0 0 " > A u t o m a t i c N u l l < / U n k n o w n M e m b e r > < E r r o r C o n f i g u r a t i o n > < K e y N o t F o u n d > I g n o r e E r r o r < / K e y N o t F o u n d > < K e y D u p l i c a t e > R e p o r t A n d S t o p < / K e y D u p l i c a t e > < N u l l K e y N o t A l l o w e d > R e p o r t A n d S t o p < / N u l l K e y N o t A l l o w e d > < / E r r o r C o n f i g u r a t i o n > < S t o r a g e M o d e   v a l u e n s = " d d l 2 0 0 _ 2 0 0 " > I n M e m o r y < / S t o r a g e M o d e > < L a n g u a g e > 1 0 3 3 < / L a n g u a g e > < U n k n o w n M e m b e r N a m e > U n k n o w n < / U n k n o w n M e m b e r N a m e > < A t t r i b u t e s > < 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 C o l l e c t i o n < / A t t r i b u t e I D > < O v e r r i d e B e h a v i o r > N o n e < / O v e r r i d e B e h a v i o r > < N a m e > C o l l e c t i o n < / N a m e > < / A t t r i b u t e R e l a t i o n s h i p > < A t t r i b u t e R e l a t i o n s h i p > < A t t r i b u t e I D > F i s c a l Y e a r < / A t t r i b u t e I D > < O v e r r i d e B e h a v i o r > N o n e < / O v e r r i d e B e h a v i o r > < N a m e > F i s c a l Y e a r < / N a m e > < / A t t r i b u t e R e l a t i o n s h i p > < A t t r i b u t e R e l a t i o n s h i p > < A t t r i b u t e I D > L e < / A t t r i b u t e I D > < O v e r r i d e B e h a v i o r > N o n e < / O v e r r i d e B e h a v i o r > < N a m e > L e < / N a m e > < / A t t r i b u t e R e l a t i o n s h i p > < A t t r i b u t e R e l a t i o n s h i p > < A t t r i b u t e I D > L e N a m e < / A t t r i b u t e I D > < O v e r r i d e B e h a v i o r > N o n e < / O v e r r i d e B e h a v i o r > < N a m e > L e N a m e < / N a m e > < / A t t r i b u t e R e l a t i o n s h i p > < A t t r i b u t e R e l a t i o n s h i p > < A t t r i b u t e I D > s e c t o r < / A t t r i b u t e I D > < O v e r r i d e B e h a v i o r > N o n e < / O v e r r i d e B e h a v i o r > < N a m e > s e c t o r < / N a m e > < / A t t r i b u t e R e l a t i o n s h i p > < A t t r i b u t e R e l a t i o n s h i p > < A t t r i b u t e I D > g r a d e < / A t t r i b u t e I D > < O v e r r i d e B e h a v i o r > N o n e < / O v e r r i d e B e h a v i o r > < N a m e > g r a d e < / N a m e > < / A t t r i b u t e R e l a t i o n s h i p > < A t t r i b u t e R e l a t i o n s h i p > < A t t r i b u t e I D > L E P S t a t u s < / A t t r i b u t e I D > < O v e r r i d e B e h a v i o r > N o n e < / O v e r r i d e B e h a v i o r > < N a m e > L E P S t a t u s < / N a m e > < / A t t r i b u t e R e l a t i o n s h i p > < A t t r i b u t e R e l a t i o n s h i p > < A t t r i b u t e I D > S t u d e n t C o u n t < / A t t r i b u t e I D > < O v e r r i d e B e h a v i o r > N o n e < / O v e r r i d e B e h a v i o r > < N a m e > S t u d e n t C o u n t < / N a m e > < / A t t r i b u t e R e l a t i o n s h i p > < / A t t r i b u t e R e l a t i o n s h i p s > < O r d e r B y > K e y < / O r d e r B y > < A t t r i b u t e H i e r a r c h y V i s i b l e > f a l s e < / A t t r i b u t e H i e r a r c h y V i s i b l e > < / A t t r i b u t e > < A t t r i b u t e > < I D > C o l l e c t i o n < / I D > < N a m e > C o l l e c t i o n < / N a m e > < K e y C o l u m n s > < K e y C o l u m n > < N u l l P r o c e s s i n g > P r e s e r v e < / N u l l P r o c e s s i n g > < D a t a T y p e > W C h a r < / D a t a T y p e > < D a t a S i z e > 1 3 1 0 7 2 < / D a t a S i z e > < I n v a l i d X m l C h a r a c t e r s > R e m o v e < / I n v a l i d X m l C h a r a c t e r s > < S o u r c e   x s i : t y p e = " C o l u m n B i n d i n g " > < T a b l e I D > _ x 0 0 3 6 _ 3 0 1 2 f 1 f - 0 2 6 2 - 4 e 6 b - b 6 3 f - 1 7 f 3 a 9 3 5 7 c c c < / T a b l e I D > < C o l u m n I D > C o l l e c t i o n < / C o l u m n I D > < / S o u r c e > < / K e y C o l u m n > < / K e y C o l u m n s > < N a m e C o l u m n > < N u l l P r o c e s s i n g > Z e r o O r B l a n k < / N u l l P r o c e s s i n g > < D a t a T y p e > W C h a r < / D a t a T y p e > < D a t a S i z e > 1 3 1 0 7 2 < / D a t a S i z e > < I n v a l i d X m l C h a r a c t e r s > R e m o v e < / I n v a l i d X m l C h a r a c t e r s > < S o u r c e   x s i : t y p e = " C o l u m n B i n d i n g " > < T a b l e I D > _ x 0 0 3 6 _ 3 0 1 2 f 1 f - 0 2 6 2 - 4 e 6 b - b 6 3 f - 1 7 f 3 a 9 3 5 7 c c c < / T a b l e I D > < C o l u m n I D > C o l l e c t i o n < / C o l u m n I D > < / S o u r c e > < / N a m e C o l u m n > < O r d e r B y > K e y < / O r d e r B y > < / A t t r i b u t e > < A t t r i b u t e > < I D > F i s c a l Y e a r < / I D > < N a m e > F i s c a l Y e a r < / N a m e > < K e y C o l u m n s > < K e y C o l u m n > < N u l l P r o c e s s i n g > P r e s e r v e < / N u l l P r o c e s s i n g > < D a t a T y p e > B i g I n t < / D a t a T y p e > < D a t a S i z e > - 1 < / D a t a S i z e > < I n v a l i d X m l C h a r a c t e r s > R e m o v e < / I n v a l i d X m l C h a r a c t e r s > < S o u r c e   x s i : t y p e = " C o l u m n B i n d i n g " > < T a b l e I D > _ x 0 0 3 6 _ 3 0 1 2 f 1 f - 0 2 6 2 - 4 e 6 b - b 6 3 f - 1 7 f 3 a 9 3 5 7 c c c < / T a b l e I D > < C o l u m n I D > F i s c a l Y e a r < / C o l u m n I D > < / S o u r c e > < / K e y C o l u m n > < / K e y C o l u m n s > < N a m e C o l u m n > < N u l l P r o c e s s i n g > Z e r o O r B l a n k < / N u l l P r o c e s s i n g > < D a t a T y p e > W C h a r < / D a t a T y p e > < D a t a S i z e > - 1 < / D a t a S i z e > < I n v a l i d X m l C h a r a c t e r s > R e m o v e < / I n v a l i d X m l C h a r a c t e r s > < S o u r c e   x s i : t y p e = " C o l u m n B i n d i n g " > < T a b l e I D > _ x 0 0 3 6 _ 3 0 1 2 f 1 f - 0 2 6 2 - 4 e 6 b - b 6 3 f - 1 7 f 3 a 9 3 5 7 c c c < / T a b l e I D > < C o l u m n I D > F i s c a l Y e a r < / C o l u m n I D > < / S o u r c e > < / N a m e C o l u m n > < O r d e r B y > K e y < / O r d e r B y > < / A t t r i b u t e > < A t t r i b u t e > < I D > L e < / I D > < N a m e > L e < / N a m e > < K e y C o l u m n s > < K e y C o l u m n > < N u l l P r o c e s s i n g > P r e s e r v e < / N u l l P r o c e s s i n g > < D a t a T y p e > W C h a r < / D a t a T y p e > < D a t a S i z e > 1 3 1 0 7 2 < / D a t a S i z e > < I n v a l i d X m l C h a r a c t e r s > R e m o v e < / I n v a l i d X m l C h a r a c t e r s > < S o u r c e   x s i : t y p e = " C o l u m n B i n d i n g " > < T a b l e I D > _ x 0 0 3 6 _ 3 0 1 2 f 1 f - 0 2 6 2 - 4 e 6 b - b 6 3 f - 1 7 f 3 a 9 3 5 7 c c c < / T a b l e I D > < C o l u m n I D > L e < / C o l u m n I D > < / S o u r c e > < / K e y C o l u m n > < / K e y C o l u m n s > < N a m e C o l u m n > < N u l l P r o c e s s i n g > Z e r o O r B l a n k < / N u l l P r o c e s s i n g > < D a t a T y p e > W C h a r < / D a t a T y p e > < D a t a S i z e > 1 3 1 0 7 2 < / D a t a S i z e > < I n v a l i d X m l C h a r a c t e r s > R e m o v e < / I n v a l i d X m l C h a r a c t e r s > < S o u r c e   x s i : t y p e = " C o l u m n B i n d i n g " > < T a b l e I D > _ x 0 0 3 6 _ 3 0 1 2 f 1 f - 0 2 6 2 - 4 e 6 b - b 6 3 f - 1 7 f 3 a 9 3 5 7 c c c < / T a b l e I D > < C o l u m n I D > L e < / C o l u m n I D > < / S o u r c e > < / N a m e C o l u m n > < O r d e r B y > K e y < / O r d e r B y > < / A t t r i b u t e > < A t t r i b u t e > < I D > L e N a m e < / I D > < N a m e > L e N a m e < / N a m e > < K e y C o l u m n s > < K e y C o l u m n > < N u l l P r o c e s s i n g > P r e s e r v e < / N u l l P r o c e s s i n g > < D a t a T y p e > W C h a r < / D a t a T y p e > < D a t a S i z e > 1 3 1 0 7 2 < / D a t a S i z e > < I n v a l i d X m l C h a r a c t e r s > R e m o v e < / I n v a l i d X m l C h a r a c t e r s > < S o u r c e   x s i : t y p e = " C o l u m n B i n d i n g " > < T a b l e I D > _ x 0 0 3 6 _ 3 0 1 2 f 1 f - 0 2 6 2 - 4 e 6 b - b 6 3 f - 1 7 f 3 a 9 3 5 7 c c c < / T a b l e I D > < C o l u m n I D > L e N a m e < / C o l u m n I D > < / S o u r c e > < / K e y C o l u m n > < / K e y C o l u m n s > < N a m e C o l u m n > < N u l l P r o c e s s i n g > Z e r o O r B l a n k < / N u l l P r o c e s s i n g > < D a t a T y p e > W C h a r < / D a t a T y p e > < D a t a S i z e > 1 3 1 0 7 2 < / D a t a S i z e > < I n v a l i d X m l C h a r a c t e r s > R e m o v e < / I n v a l i d X m l C h a r a c t e r s > < S o u r c e   x s i : t y p e = " C o l u m n B i n d i n g " > < T a b l e I D > _ x 0 0 3 6 _ 3 0 1 2 f 1 f - 0 2 6 2 - 4 e 6 b - b 6 3 f - 1 7 f 3 a 9 3 5 7 c c c < / T a b l e I D > < C o l u m n I D > L e N a m e < / C o l u m n I D > < / S o u r c e > < / N a m e C o l u m n > < O r d e r B y > K e y < / O r d e r B y > < / A t t r i b u t e > < A t t r i b u t e > < I D > s e c t o r < / I D > < N a m e > s e c t o r < / N a m e > < K e y C o l u m n s > < K e y C o l u m n > < N u l l P r o c e s s i n g > P r e s e r v e < / N u l l P r o c e s s i n g > < D a t a T y p e > W C h a r < / D a t a T y p e > < D a t a S i z e > 1 3 1 0 7 2 < / D a t a S i z e > < I n v a l i d X m l C h a r a c t e r s > R e m o v e < / I n v a l i d X m l C h a r a c t e r s > < S o u r c e   x s i : t y p e = " C o l u m n B i n d i n g " > < T a b l e I D > _ x 0 0 3 6 _ 3 0 1 2 f 1 f - 0 2 6 2 - 4 e 6 b - b 6 3 f - 1 7 f 3 a 9 3 5 7 c c c < / T a b l e I D > < C o l u m n I D > s e c t o r < / C o l u m n I D > < / S o u r c e > < / K e y C o l u m n > < / K e y C o l u m n s > < N a m e C o l u m n > < N u l l P r o c e s s i n g > Z e r o O r B l a n k < / N u l l P r o c e s s i n g > < D a t a T y p e > W C h a r < / D a t a T y p e > < D a t a S i z e > 1 3 1 0 7 2 < / D a t a S i z e > < I n v a l i d X m l C h a r a c t e r s > R e m o v e < / I n v a l i d X m l C h a r a c t e r s > < S o u r c e   x s i : t y p e = " C o l u m n B i n d i n g " > < T a b l e I D > _ x 0 0 3 6 _ 3 0 1 2 f 1 f - 0 2 6 2 - 4 e 6 b - b 6 3 f - 1 7 f 3 a 9 3 5 7 c c c < / T a b l e I D > < C o l u m n I D > s e c t o r < / C o l u m n I D > < / S o u r c e > < / N a m e C o l u m n > < O r d e r B y > K e y < / O r d e r B y > < / A t t r i b u t e > < A t t r i b u t e > < I D > g r a d e < / I D > < N a m e > g r a d e < / N a m e > < K e y C o l u m n s > < K e y C o l u m n > < N u l l P r o c e s s i n g > P r e s e r v e < / N u l l P r o c e s s i n g > < D a t a T y p e > W C h a r < / D a t a T y p e > < D a t a S i z e > 1 3 1 0 7 2 < / D a t a S i z e > < I n v a l i d X m l C h a r a c t e r s > R e m o v e < / I n v a l i d X m l C h a r a c t e r s > < S o u r c e   x s i : t y p e = " C o l u m n B i n d i n g " > < T a b l e I D > _ x 0 0 3 6 _ 3 0 1 2 f 1 f - 0 2 6 2 - 4 e 6 b - b 6 3 f - 1 7 f 3 a 9 3 5 7 c c c < / T a b l e I D > < C o l u m n I D > g r a d e < / C o l u m n I D > < / S o u r c e > < / K e y C o l u m n > < / K e y C o l u m n s > < N a m e C o l u m n > < N u l l P r o c e s s i n g > Z e r o O r B l a n k < / N u l l P r o c e s s i n g > < D a t a T y p e > W C h a r < / D a t a T y p e > < D a t a S i z e > 1 3 1 0 7 2 < / D a t a S i z e > < I n v a l i d X m l C h a r a c t e r s > R e m o v e < / I n v a l i d X m l C h a r a c t e r s > < S o u r c e   x s i : t y p e = " C o l u m n B i n d i n g " > < T a b l e I D > _ x 0 0 3 6 _ 3 0 1 2 f 1 f - 0 2 6 2 - 4 e 6 b - b 6 3 f - 1 7 f 3 a 9 3 5 7 c c c < / T a b l e I D > < C o l u m n I D > g r a d e < / C o l u m n I D > < / S o u r c e > < / N a m e C o l u m n > < O r d e r B y > K e y < / O r d e r B y > < / A t t r i b u t e > < A t t r i b u t e > < I D > L E P S t a t u s < / I D > < N a m e > L E P S t a t u s < / N a m e > < K e y C o l u m n s > < K e y C o l u m n > < N u l l P r o c e s s i n g > P r e s e r v e < / N u l l P r o c e s s i n g > < D a t a T y p e > W C h a r < / D a t a T y p e > < D a t a S i z e > 1 3 1 0 7 2 < / D a t a S i z e > < I n v a l i d X m l C h a r a c t e r s > R e m o v e < / I n v a l i d X m l C h a r a c t e r s > < S o u r c e   x s i : t y p e = " C o l u m n B i n d i n g " > < T a b l e I D > _ x 0 0 3 6 _ 3 0 1 2 f 1 f - 0 2 6 2 - 4 e 6 b - b 6 3 f - 1 7 f 3 a 9 3 5 7 c c c < / T a b l e I D > < C o l u m n I D > L E P S t a t u s < / C o l u m n I D > < / S o u r c e > < / K e y C o l u m n > < / K e y C o l u m n s > < N a m e C o l u m n > < N u l l P r o c e s s i n g > Z e r o O r B l a n k < / N u l l P r o c e s s i n g > < D a t a T y p e > W C h a r < / D a t a T y p e > < D a t a S i z e > 1 3 1 0 7 2 < / D a t a S i z e > < I n v a l i d X m l C h a r a c t e r s > R e m o v e < / I n v a l i d X m l C h a r a c t e r s > < S o u r c e   x s i : t y p e = " C o l u m n B i n d i n g " > < T a b l e I D > _ x 0 0 3 6 _ 3 0 1 2 f 1 f - 0 2 6 2 - 4 e 6 b - b 6 3 f - 1 7 f 3 a 9 3 5 7 c c c < / T a b l e I D > < C o l u m n I D > L E P S t a t u s < / C o l u m n I D > < / S o u r c e > < / N a m e C o l u m n > < O r d e r B y > K e y < / O r d e r B y > < / A t t r i b u t e > < A t t r i b u t e > < I D > S t u d e n t C o u n t < / I D > < N a m e > S t u d e n t C o u n t < / N a m e > < K e y C o l u m n s > < K e y C o l u m n > < N u l l P r o c e s s i n g > P r e s e r v e < / N u l l P r o c e s s i n g > < D a t a T y p e > B i g I n t < / D a t a T y p e > < D a t a S i z e > - 1 < / D a t a S i z e > < I n v a l i d X m l C h a r a c t e r s > R e m o v e < / I n v a l i d X m l C h a r a c t e r s > < S o u r c e   x s i : t y p e = " C o l u m n B i n d i n g " > < T a b l e I D > _ x 0 0 3 6 _ 3 0 1 2 f 1 f - 0 2 6 2 - 4 e 6 b - b 6 3 f - 1 7 f 3 a 9 3 5 7 c c c < / T a b l e I D > < C o l u m n I D > S t u d e n t C o u n t < / C o l u m n I D > < / S o u r c e > < / K e y C o l u m n > < / K e y C o l u m n s > < N a m e C o l u m n > < N u l l P r o c e s s i n g > Z e r o O r B l a n k < / N u l l P r o c e s s i n g > < D a t a T y p e > W C h a r < / D a t a T y p e > < D a t a S i z e > - 1 < / D a t a S i z e > < I n v a l i d X m l C h a r a c t e r s > R e m o v e < / I n v a l i d X m l C h a r a c t e r s > < S o u r c e   x s i : t y p e = " C o l u m n B i n d i n g " > < T a b l e I D > _ x 0 0 3 6 _ 3 0 1 2 f 1 f - 0 2 6 2 - 4 e 6 b - b 6 3 f - 1 7 f 3 a 9 3 5 7 c c c < / T a b l e I D > < C o l u m n I D > S t u d e n t C o u n t < / C o l u m n I D > < / S o u r c e > < / N a m e C o l u m n > < O r d e r B y > K e y < / O r d e r B y > < / A t t r i b u t e > < / A t t r i b u t e s > < P r o a c t i v e C a c h i n g > < S i l e n c e I n t e r v a l > - P T 1 S < / S i l e n c e I n t e r v a l > < L a t e n c y > - P T 1 S < / L a t e n c y > < S i l e n c e O v e r r i d e I n t e r v a l > - P T 1 S < / S i l e n c e O v e r r i d e I n t e r v a l > < F o r c e R e b u i l d I n t e r v a l > - P T 1 S < / F o r c e R e b u i l d I n t e r v a l > < S o u r c e   x s i : t y p e = " P r o a c t i v e C a c h i n g I n h e r i t e d B i n d i n g "   / > < / P r o a c t i v e C a c h i n g > < / D i m e n s i o n > < D i m e n s i o n > < I D > 1 d b 4 d 3 5 0 - 4 7 4 b - 4 f 1 6 - 8 5 6 3 - 1 3 8 4 8 a 7 2 a b 6 f < / I D > < N a m e > t b l C e n D i s t r i c t < / N a m e > < A n n o t a t i o n s > < A n n o t a t i o n > < N a m e > T a b l e W i d g e t S e r i a l i z a t i o n < / N a m e > < V a l u e > & l t ; ? x m l   v e r s i o n = " 1 . 0 "   e n c o d i n g = " U T F - 1 6 " ? & g t ; & l t ; G e m i n i   x m l n s = " T a b l e W i d g e t S e r i a l i z a t i o n " & g t ; & l t ; A n n o t a t i o n C o n t e n t & g t ; & l t ; ! [ C D A T A [ & l t ; ? x m l   v e r s i o n = " 1 . 0 " ? & g t ;  
 & l t ; T a b l e W i d g e t G r i d S e r i a l i z a t i o n   x m l n s : x s i = " h t t p : / / w w w . w 3 . o r g / 2 0 0 1 / X M L S c h e m a - i n s t a n c e "   x m l n s : x s d = " h t t p : / / w w w . w 3 . o r g / 2 0 0 1 / X M L S c h e m a " & g t ;  
     & l t ; C o l u m n S u g g e s t e d T y p e   / & g t ;  
     & l t ; C o l u m n F o r m a t & g t ;  
         & l t ; i t e m & g t ;  
             & l t ; k e y & g t ;  
                 & l t ; s t r i n g & g t ; D i s t r i c t I D & l t ; / s t r i n g & g t ;  
             & l t ; / k e y & g t ;  
             & l t ; v a l u e & g t ;  
                 & l t ; s t r i n g & g t ; G e n e r a l & l t ; / s t r i n g & g t ;  
             & l t ; / v a l u e & g t ;  
         & l t ; / i t e m & g t ;  
         & l t ; i t e m & g t ;  
             & l t ; k e y & g t ;  
                 & l t ; s t r i n g & g t ; S s & l t ; / s t r i n g & g t ;  
             & l t ; / k e y & g t ;  
             & l t ; v a l u e & g t ;  
                 & l t ; s t r i n g & g t ; T e x t & l t ; / s t r i n g & g t ;  
             & l t ; / v a l u e & g t ;  
         & l t ; / i t e m & g t ;  
         & l t ; i t e m & g t ;  
             & l t ; k e y & g t ;  
                 & l t ; s t r i n g & g t ; L e & l t ; / s t r i n g & g t ;  
             & l t ; / k e y & g t ;  
             & l t ; v a l u e & g t ;  
                 & l t ; s t r i n g & g t ; T e x t & l t ; / s t r i n g & g t ;  
             & l t ; / v a l u e & g t ;  
         & l t ; / i t e m & g t ;  
         & l t ; i t e m & g t ;  
             & l t ; k e y & g t ;  
                 & l t ; s t r i n g & g t ; C o & l t ; / s t r i n g & g t ;  
             & l t ; / k e y & g t ;  
             & l t ; v a l u e & g t ;  
                 & l t ; s t r i n g & g t ; T e x t & l t ; / s t r i n g & g t ;  
             & l t ; / v a l u e & g t ;  
         & l t ; / i t e m & g t ;  
         & l t ; i t e m & g t ;  
             & l t ; k e y & g t ;  
                 & l t ; s t r i n g & g t ; N a m e & l t ; / s t r i n g & g t ;  
             & l t ; / k e y & g t ;  
             & l t ; v a l u e & g t ;  
                 & l t ; s t r i n g & g t ; T e x t & l t ; / s t r i n g & g t ;  
             & l t ; / v a l u e & g t ;  
         & l t ; / i t e m & g t ;  
         & l t ; i t e m & g t ;  
             & l t ; k e y & g t ;  
                 & l t ; s t r i n g & g t ; O r g T y p e & l t ; / s t r i n g & g t ;  
             & l t ; / k e y & g t ;  
             & l t ; v a l u e & g t ;  
                 & l t ; s t r i n g & g t ; T e x t & l t ; / s t r i n g & g t ;  
             & l t ; / v a l u e & g t ;  
         & l t ; / i t e m & g t ;  
         & l t ; i t e m & g t ;  
             & l t ; k e y & g t ;  
                 & l t ; s t r i n g & g t ; S e c t o r & l t ; / s t r i n g & g t ;  
             & l t ; / k e y & g t ;  
             & l t ; v a l u e & g t ;  
                 & l t ; s t r i n g & g t ; T e x t & l t ; / s t r i n g & g t ;  
             & l t ; / v a l u e & g t ;  
         & l t ; / i t e m & g t ;  
         & l t ; i t e m & g t ;  
             & l t ; k e y & g t ;  
                 & l t ; s t r i n g & g t ; L e v e l & l t ; / s t r i n g & g t ;  
             & l t ; / k e y & g t ;  
             & l t ; v a l u e & g t ;  
                 & l t ; s t r i n g & g t ; T e x t & l t ; / s t r i n g & g t ;  
             & l t ; / v a l u e & g t ;  
         & l t ; / i t e m & g t ;  
         & l t ; i t e m & g t ;  
             & l t ; k e y & g t ;  
                 & l t ; s t r i n g & g t ; O p S t a t u s & l t ; / s t r i n g & g t ;  
             & l t ; / k e y & g t ;  
             & l t ; v a l u e & g t ;  
                 & l t ; s t r i n g & g t ; T e x t & l t ; / s t r i n g & g t ;  
             & l t ; / v a l u e & g t ;  
         & l t ; / i t e m & g t ;  
         & l t ; i t e m & g t ;  
             & l t ; k e y & g t ;  
                 & l t ; s t r i n g & g t ; L e K 1 2 & l t ; / s t r i n g & g t ;  
             & l t ; / k e y & g t ;  
             & l t ; v a l u e & g t ;  
                 & l t ; s t r i n g & g t ; T e x t & l t ; / s t r i n g & g t ;  
             & l t ; / v a l u e & g t ;  
         & l t ; / i t e m & g t ;  
         & l t ; i t e m & g t ;  
             & l t ; k e y & g t ;  
                 & l t ; s t r i n g & g t ; L e C o o p & l t ; / s t r i n g & g t ;  
             & l t ; / k e y & g t ;  
             & l t ; v a l u e & g t ;  
                 & l t ; s t r i n g & g t ; T e x t & l t ; / s t r i n g & g t ;  
             & l t ; / v a l u e & g t ;  
         & l t ; / i t e m & g t ;  
         & l t ; i t e m & g t ;  
             & l t ; k e y & g t ;  
                 & l t ; s t r i n g & g t ; P a r t i c i p a t i n g I n C o o p & l t ; / s t r i n g & g t ;  
             & l t ; / k e y & g t ;  
             & l t ; v a l u e & g t ;  
                 & l t ; s t r i n g & g t ; B o o l e a n & l t ; / s t r i n g & g t ;  
             & l t ; / v a l u e & g t ;  
         & l t ; / i t e m & g t ;  
         & l t ; i t e m & g t ;  
             & l t ; k e y & g t ;  
                 & l t ; s t r i n g & g t ; D i s t r i c t N u m b e r & l t ; / s t r i n g & g t ;  
             & l t ; / k e y & g t ;  
             & l t ; v a l u e & g t ;  
                 & l t ; s t r i n g & g t ; T e x t & l t ; / s t r i n g & g t ;  
             & l t ; / v a l u e & g t ;  
         & l t ; / i t e m & g t ;  
         & l t ; i t e m & g t ;  
             & l t ; k e y & g t ;  
                 & l t ; s t r i n g & g t ; S i z e C a t e g o r y & l t ; / s t r i n g & g t ;  
             & l t ; / k e y & g t ;  
             & l t ; v a l u e & g t ;  
                 & l t ; s t r i n g & g t ; T e x t & l t ; / s t r i n g & g t ;  
             & l t ; / v a l u e & g t ;  
         & l t ; / i t e m & g t ;  
         & l t ; i t e m & g t ;  
             & l t ; k e y & g t ;  
                 & l t ; s t r i n g & g t ; P h o n e & l t ; / s t r i n g & g t ;  
             & l t ; / k e y & g t ;  
             & l t ; v a l u e & g t ;  
                 & l t ; s t r i n g & g t ; T e x t & l t ; / s t r i n g & g t ;  
             & l t ; / v a l u e & g t ;  
         & l t ; / i t e m & g t ;  
         & l t ; i t e m & g t ;  
             & l t ; k e y & g t ;  
                 & l t ; s t r i n g & g t ; E x t e n s i o n & l t ; / s t r i n g & g t ;  
             & l t ; / k e y & g t ;  
             & l t ; v a l u e & g t ;  
                 & l t ; s t r i n g & g t ; T e x t & l t ; / s t r i n g & g t ;  
             & l t ; / v a l u e & g t ;  
         & l t ; / i t e m & g t ;  
         & l t ; i t e m & g t ;  
             & l t ; k e y & g t ;  
                 & l t ; s t r i n g & g t ; F a x & l t ; / s t r i n g & g t ;  
             & l t ; / k e y & g t ;  
             & l t ; v a l u e & g t ;  
                 & l t ; s t r i n g & g t ; T e x t & l t ; / s t r i n g & g t ;  
             & l t ; / v a l u e & g t ;  
         & l t ; / i t e m & g t ;  
         & l t ; i t e m & g t ;  
             & l t ; k e y & g t ;  
                 & l t ; s t r i n g & g t ; E m a i l & l t ; / s t r i n g & g t ;  
             & l t ; / k e y & g t ;  
             & l t ; v a l u e & g t ;  
                 & l t ; s t r i n g & g t ; T e x t & l t ; / s t r i n g & g t ;  
             & l t ; / v a l u e & g t ;  
         & l t ; / i t e m & g t ;  
         & l t ; i t e m & g t ;  
             & l t ; k e y & g t ;  
                 & l t ; s t r i n g & g t ; N c e s & l t ; / s t r i n g & g t ;  
             & l t ; / k e y & g t ;  
             & l t ; v a l u e & g t ;  
                 & l t ; s t r i n g & g t ; T e x t & l t ; / s t r i n g & g t ;  
             & l t ; / v a l u e & g t ;  
         & l t ; / i t e m & g t ;  
         & l t ; i t e m & g t ;  
             & l t ; k e y & g t ;  
                 & l t ; s t r i n g & g t ; W e b A d d r e s s & l t ; / s t r i n g & g t ;  
             & l t ; / k e y & g t ;  
             & l t ; v a l u e & g t ;  
                 & l t ; s t r i n g & g t ; T e x t & l t ; / s t r i n g & g t ;  
             & l t ; / v a l u e & g t ;  
         & l t ; / i t e m & g t ;  
         & l t ; i t e m & g t ;  
             & l t ; k e y & g t ;  
                 & l t ; s t r i n g & g t ; D U N S N u m b e r & l t ; / s t r i n g & g t ;  
             & l t ; / k e y & g t ;  
             & l t ; v a l u e & g t ;  
                 & l t ; s t r i n g & g t ; T e x t & l t ; / s t r i n g & g t ;  
             & l t ; / v a l u e & g t ;  
         & l t ; / i t e m & g t ;  
         & l t ; i t e m & g t ;  
             & l t ; k e y & g t ;  
                 & l t ; s t r i n g & g t ; S t a r t D a t e & l t ; / s t r i n g & g t ;  
             & l t ; / k e y & g t ;  
             & l t ; v a l u e & g t ;  
                 & l t ; s t r i n g & g t ; D a t e S h o r t D a t e P a t t e r n & l t ; / s t r i n g & g t ;  
             & l t ; / v a l u e & g t ;  
         & l t ; / i t e m & g t ;  
         & l t ; i t e m & g t ;  
             & l t ; k e y & g t ;  
                 & l t ; s t r i n g & g t ; E x p i r e D a t e & l t ; / s t r i n g & g t ;  
             & l t ; / k e y & g t ;  
             & l t ; v a l u e & g t ;  
                 & l t ; s t r i n g & g t ; D a t e S h o r t D a t e P a t t e r n & l t ; / s t r i n g & g t ;  
             & l t ; / v a l u e & g t ;  
         & l t ; / i t e m & g t ;  
         & l t ; i t e m & g t ;  
             & l t ; k e y & g t ;  
                 & l t ; s t r i n g & g t ; U s e r I D & l t ; / s t r i n g & g t ;  
             & l t ; / k e y & g t ;  
             & l t ; v a l u e & g t ;  
                 & l t ; s t r i n g & g t ; T e x t & l t ; / s t r i n g & g t ;  
             & l t ; / v a l u e & g t ;  
         & l t ; / i t e m & g t ;  
         & l t ; i t e m & g t ;  
             & l t ; k e y & g t ;  
                 & l t ; s t r i n g & g t ; M o d D a t e T i m e & l t ; / s t r i n g & g t ;  
             & l t ; / k e y & g t ;  
             & l t ; v a l u e & g t ;  
                 & l t ; s t r i n g & g t ; D a t e S h o r t D a t e P a t t e r n & l t ; / s t r i n g & g t ;  
             & l t ; / v a l u e & g t ;  
         & l t ; / i t e m & g t ;  
         & l t ; i t e m & g t ;  
             & l t ; k e y & g t ;  
                 & l t ; s t r i n g & g t ; C h a n g e R e a s o n & l t ; / s t r i n g & g t ;  
             & l t ; / k e y & g t ;  
             & l t ; v a l u e & g t ;  
                 & l t ; s t r i n g & g t ; T e x t & l t ; / s t r i n g & g t ;  
             & l t ; / v a l u e & g t ;  
         & l t ; / i t e m & g t ;  
         & l t ; i t e m & g t ;  
             & l t ; k e y & g t ;  
                 & l t ; s t r i n g & g t ; C o m m o n A s s u r a n c e & l t ; / s t r i n g & g t ;  
             & l t ; / k e y & g t ;  
             & l t ; v a l u e & g t ;  
                 & l t ; s t r i n g & g t ; B o o l e a n & l t ; / s t r i n g & g t ;  
             & l t ; / v a l u e & g t ;  
         & l t ; / i t e m & g t ;  
         & l t ; i t e m & g t ;  
             & l t ; k e y & g t ;  
                 & l t ; s t r i n g & g t ; F e d e r a l T a x I D & l t ; / s t r i n g & g t ;  
             & l t ; / k e y & g t ;  
             & l t ; v a l u e & g t ;  
                 & l t ; s t r i n g & g t ; T e x t & l t ; / s t r i n g & g t ;  
             & l t ; / v a l u e & g t ;  
         & l t ; / i t e m & g t ;  
     & l t ; / C o l u m n F o r m a t & g t ;  
     & l t ; C o l u m n A c c u r a c y & g t ;  
         & l t ; i t e m & g t ;  
             & l t ; k e y & g t ;  
                 & l t ; s t r i n g & g t ; D i s t r i c t I D & l t ; / s t r i n g & g t ;  
             & l t ; / k e y & g t ;  
             & l t ; v a l u e & g t ;  
                 & l t ; i n t & g t ; 0 & l t ; / i n t & g t ;  
             & l t ; / v a l u e & g t ;  
         & l t ; / i t e m & g t ;  
         & l t ; i t e m & g t ;  
             & l t ; k e y & g t ;  
                 & l t ; s t r i n g & g t ; S s & l t ; / s t r i n g & g t ;  
             & l t ; / k e y & g t ;  
             & l t ; v a l u e & g t ;  
                 & l t ; i n t & g t ; 0 & l t ; / i n t & g t ;  
             & l t ; / v a l u e & g t ;  
         & l t ; / i t e m & g t ;  
         & l t ; i t e m & g t ;  
             & l t ; k e y & g t ;  
                 & l t ; s t r i n g & g t ; L e & l t ; / s t r i n g & g t ;  
             & l t ; / k e y & g t ;  
             & l t ; v a l u e & g t ;  
                 & l t ; i n t & g t ; 0 & l t ; / i n t & g t ;  
             & l t ; / v a l u e & g t ;  
         & l t ; / i t e m & g t ;  
         & l t ; i t e m & g t ;  
             & l t ; k e y & g t ;  
                 & l t ; s t r i n g & g t ; C o & l t ; / s t r i n g & g t ;  
             & l t ; / k e y & g t ;  
             & l t ; v a l u e & g t ;  
                 & l t ; i n t & g t ; 0 & l t ; / i n t & g t ;  
             & l t ; / v a l u e & g t ;  
         & l t ; / i t e m & g t ;  
         & l t ; i t e m & g t ;  
             & l t ; k e y & g t ;  
                 & l t ; s t r i n g & g t ; N a m e & l t ; / s t r i n g & g t ;  
             & l t ; / k e y & g t ;  
             & l t ; v a l u e & g t ;  
                 & l t ; i n t & g t ; 0 & l t ; / i n t & g t ;  
             & l t ; / v a l u e & g t ;  
         & l t ; / i t e m & g t ;  
         & l t ; i t e m & g t ;  
             & l t ; k e y & g t ;  
                 & l t ; s t r i n g & g t ; O r g T y p e & l t ; / s t r i n g & g t ;  
             & l t ; / k e y & g t ;  
             & l t ; v a l u e & g t ;  
                 & l t ; i n t & g t ; 0 & l t ; / i n t & g t ;  
             & l t ; / v a l u e & g t ;  
         & l t ; / i t e m & g t ;  
         & l t ; i t e m & g t ;  
             & l t ; k e y & g t ;  
                 & l t ; s t r i n g & g t ; S e c t o r & l t ; / s t r i n g & g t ;  
             & l t ; / k e y & g t ;  
             & l t ; v a l u e & g t ;  
                 & l t ; i n t & g t ; 0 & l t ; / i n t & g t ;  
             & l t ; / v a l u e & g t ;  
         & l t ; / i t e m & g t ;  
         & l t ; i t e m & g t ;  
             & l t ; k e y & g t ;  
                 & l t ; s t r i n g & g t ; L e v e l & l t ; / s t r i n g & g t ;  
             & l t ; / k e y & g t ;  
             & l t ; v a l u e & g t ;  
                 & l t ; i n t & g t ; 0 & l t ; / i n t & g t ;  
             & l t ; / v a l u e & g t ;  
         & l t ; / i t e m & g t ;  
         & l t ; i t e m & g t ;  
             & l t ; k e y & g t ;  
                 & l t ; s t r i n g & g t ; O p S t a t u s & l t ; / s t r i n g & g t ;  
             & l t ; / k e y & g t ;  
             & l t ; v a l u e & g t ;  
                 & l t ; i n t & g t ; 0 & l t ; / i n t & g t ;  
             & l t ; / v a l u e & g t ;  
         & l t ; / i t e m & g t ;  
         & l t ; i t e m & g t ;  
             & l t ; k e y & g t ;  
                 & l t ; s t r i n g & g t ; L e K 1 2 & l t ; / s t r i n g & g t ;  
             & l t ; / k e y & g t ;  
             & l t ; v a l u e & g t ;  
                 & l t ; i n t & g t ; 0 & l t ; / i n t & g t ;  
             & l t ; / v a l u e & g t ;  
         & l t ; / i t e m & g t ;  
         & l t ; i t e m & g t ;  
             & l t ; k e y & g t ;  
                 & l t ; s t r i n g & g t ; L e C o o p & l t ; / s t r i n g & g t ;  
             & l t ; / k e y & g t ;  
             & l t ; v a l u e & g t ;  
                 & l t ; i n t & g t ; 0 & l t ; / i n t & g t ;  
             & l t ; / v a l u e & g t ;  
         & l t ; / i t e m & g t ;  
         & l t ; i t e m & g t ;  
             & l t ; k e y & g t ;  
                 & l t ; s t r i n g & g t ; P a r t i c i p a t i n g I n C o o p & l t ; / s t r i n g & g t ;  
             & l t ; / k e y & g t ;  
             & l t ; v a l u e & g t ;  
                 & l t ; i n t & g t ; 0 & l t ; / i n t & g t ;  
             & l t ; / v a l u e & g t ;  
         & l t ; / i t e m & g t ;  
         & l t ; i t e m & g t ;  
             & l t ; k e y & g t ;  
                 & l t ; s t r i n g & g t ; D i s t r i c t N u m b e r & l t ; / s t r i n g & g t ;  
             & l t ; / k e y & g t ;  
             & l t ; v a l u e & g t ;  
                 & l t ; i n t & g t ; 0 & l t ; / i n t & g t ;  
             & l t ; / v a l u e & g t ;  
         & l t ; / i t e m & g t ;  
         & l t ; i t e m & g t ;  
             & l t ; k e y & g t ;  
                 & l t ; s t r i n g & g t ; S i z e C a t e g o r y & l t ; / s t r i n g & g t ;  
             & l t ; / k e y & g t ;  
             & l t ; v a l u e & g t ;  
                 & l t ; i n t & g t ; 0 & l t ; / i n t & g t ;  
             & l t ; / v a l u e & g t ;  
         & l t ; / i t e m & g t ;  
         & l t ; i t e m & g t ;  
             & l t ; k e y & g t ;  
                 & l t ; s t r i n g & g t ; P h o n e & l t ; / s t r i n g & g t ;  
             & l t ; / k e y & g t ;  
             & l t ; v a l u e & g t ;  
                 & l t ; i n t & g t ; 0 & l t ; / i n t & g t ;  
             & l t ; / v a l u e & g t ;  
         & l t ; / i t e m & g t ;  
         & l t ; i t e m & g t ;  
             & l t ; k e y & g t ;  
                 & l t ; s t r i n g & g t ; E x t e n s i o n & l t ; / s t r i n g & g t ;  
             & l t ; / k e y & g t ;  
             & l t ; v a l u e & g t ;  
                 & l t ; i n t & g t ; 0 & l t ; / i n t & g t ;  
             & l t ; / v a l u e & g t ;  
         & l t ; / i t e m & g t ;  
         & l t ; i t e m & g t ;  
             & l t ; k e y & g t ;  
                 & l t ; s t r i n g & g t ; F a x & l t ; / s t r i n g & g t ;  
             & l t ; / k e y & g t ;  
             & l t ; v a l u e & g t ;  
                 & l t ; i n t & g t ; 0 & l t ; / i n t & g t ;  
             & l t ; / v a l u e & g t ;  
         & l t ; / i t e m & g t ;  
         & l t ; i t e m & g t ;  
             & l t ; k e y & g t ;  
                 & l t ; s t r i n g & g t ; E m a i l & l t ; / s t r i n g & g t ;  
             & l t ; / k e y & g t ;  
             & l t ; v a l u e & g t ;  
                 & l t ; i n t & g t ; 0 & l t ; / i n t & g t ;  
             & l t ; / v a l u e & g t ;  
         & l t ; / i t e m & g t ;  
         & l t ; i t e m & g t ;  
             & l t ; k e y & g t ;  
                 & l t ; s t r i n g & g t ; N c e s & l t ; / s t r i n g & g t ;  
             & l t ; / k e y & g t ;  
             & l t ; v a l u e & g t ;  
                 & l t ; i n t & g t ; 0 & l t ; / i n t & g t ;  
             & l t ; / v a l u e & g t ;  
         & l t ; / i t e m & g t ;  
         & l t ; i t e m & g t ;  
             & l t ; k e y & g t ;  
                 & l t ; s t r i n g & g t ; W e b A d d r e s s & l t ; / s t r i n g & g t ;  
             & l t ; / k e y & g t ;  
             & l t ; v a l u e & g t ;  
                 & l t ; i n t & g t ; 0 & l t ; / i n t & g t ;  
             & l t ; / v a l u e & g t ;  
         & l t ; / i t e m & g t ;  
         & l t ; i t e m & g t ;  
             & l t ; k e y & g t ;  
                 & l t ; s t r i n g & g t ; D U N S N u m b e r & l t ; / s t r i n g & g t ;  
             & l t ; / k e y & g t ;  
             & l t ; v a l u e & g t ;  
                 & l t ; i n t & g t ; 0 & l t ; / i n t & g t ;  
             & l t ; / v a l u e & g t ;  
         & l t ; / i t e m & g t ;  
         & l t ; i t e m & g t ;  
             & l t ; k e y & g t ;  
                 & l t ; s t r i n g & g t ; S t a r t D a t e & l t ; / s t r i n g & g t ;  
             & l t ; / k e y & g t ;  
             & l t ; v a l u e & g t ;  
                 & l t ; i n t & g t ; 0 & l t ; / i n t & g t ;  
             & l t ; / v a l u e & g t ;  
         & l t ; / i t e m & g t ;  
         & l t ; i t e m & g t ;  
             & l t ; k e y & g t ;  
                 & l t ; s t r i n g & g t ; E x p i r e D a t e & l t ; / s t r i n g & g t ;  
             & l t ; / k e y & g t ;  
             & l t ; v a l u e & g t ;  
                 & l t ; i n t & g t ; 0 & l t ; / i n t & g t ;  
             & l t ; / v a l u e & g t ;  
         & l t ; / i t e m & g t ;  
         & l t ; i t e m & g t ;  
             & l t ; k e y & g t ;  
                 & l t ; s t r i n g & g t ; U s e r I D & l t ; / s t r i n g & g t ;  
             & l t ; / k e y & g t ;  
             & l t ; v a l u e & g t ;  
                 & l t ; i n t & g t ; 0 & l t ; / i n t & g t ;  
             & l t ; / v a l u e & g t ;  
         & l t ; / i t e m & g t ;  
         & l t ; i t e m & g t ;  
             & l t ; k e y & g t ;  
                 & l t ; s t r i n g & g t ; M o d D a t e T i m e & l t ; / s t r i n g & g t ;  
             & l t ; / k e y & g t ;  
             & l t ; v a l u e & g t ;  
                 & l t ; i n t & g t ; 0 & l t ; / i n t & g t ;  
             & l t ; / v a l u e & g t ;  
         & l t ; / i t e m & g t ;  
         & l t ; i t e m & g t ;  
             & l t ; k e y & g t ;  
                 & l t ; s t r i n g & g t ; C h a n g e R e a s o n & l t ; / s t r i n g & g t ;  
             & l t ; / k e y & g t ;  
             & l t ; v a l u e & g t ;  
                 & l t ; i n t & g t ; 0 & l t ; / i n t & g t ;  
             & l t ; / v a l u e & g t ;  
         & l t ; / i t e m & g t ;  
         & l t ; i t e m & g t ;  
             & l t ; k e y & g t ;  
                 & l t ; s t r i n g & g t ; C o m m o n A s s u r a n c e & l t ; / s t r i n g & g t ;  
             & l t ; / k e y & g t ;  
             & l t ; v a l u e & g t ;  
                 & l t ; i n t & g t ; 0 & l t ; / i n t & g t ;  
             & l t ; / v a l u e & g t ;  
         & l t ; / i t e m & g t ;  
         & l t ; i t e m & g t ;  
             & l t ; k e y & g t ;  
                 & l t ; s t r i n g & g t ; F e d e r a l T a x I D & l t ; / s t r i n g & g t ;  
             & l t ; / k e y & g t ;  
             & l t ; v a l u e & g t ;  
                 & l t ; i n t & g t ; 0 & l t ; / i n t & g t ;  
             & l t ; / v a l u e & g t ;  
         & l t ; / i t e m & g t ;  
     & l t ; / C o l u m n A c c u r a c y & g t ;  
     & l t ; C o l u m n C u r r e n c y S y m b o l & g t ;  
         & l t ; i t e m & g t ;  
             & l t ; k e y & g t ;  
                 & l t ; s t r i n g & g t ; D i s t r i c t I D & l t ; / s t r i n g & g t ;  
             & l t ; / k e y & g t ;  
             & l t ; v a l u e & g t ;  
                 & l t ; s t r i n g & g t ; $ & l t ; / s t r i n g & g t ;  
             & l t ; / v a l u e & g t ;  
         & l t ; / i t e m & g t ;  
         & l t ; i t e m & g t ;  
             & l t ; k e y & g t ;  
                 & l t ; s t r i n g & g t ; S s & l t ; / s t r i n g & g t ;  
             & l t ; / k e y & g t ;  
             & l t ; v a l u e & g t ;  
                 & l t ; s t r i n g & g t ; $ & l t ; / s t r i n g & g t ;  
             & l t ; / v a l u e & g t ;  
         & l t ; / i t e m & g t ;  
         & l t ; i t e m & g t ;  
             & l t ; k e y & g t ;  
                 & l t ; s t r i n g & g t ; L e & l t ; / s t r i n g & g t ;  
             & l t ; / k e y & g t ;  
             & l t ; v a l u e & g t ;  
                 & l t ; s t r i n g & g t ; $ & l t ; / s t r i n g & g t ;  
             & l t ; / v a l u e & g t ;  
         & l t ; / i t e m & g t ;  
         & l t ; i t e m & g t ;  
             & l t ; k e y & g t ;  
                 & l t ; s t r i n g & g t ; C o & l t ; / s t r i n g & g t ;  
             & l t ; / k e y & g t ;  
             & l t ; v a l u e & g t ;  
                 & l t ; s t r i n g & g t ; $ & l t ; / s t r i n g & g t ;  
             & l t ; / v a l u e & g t ;  
         & l t ; / i t e m & g t ;  
         & l t ; i t e m & g t ;  
             & l t ; k e y & g t ;  
                 & l t ; s t r i n g & g t ; N a m e & l t ; / s t r i n g & g t ;  
             & l t ; / k e y & g t ;  
             & l t ; v a l u e & g t ;  
                 & l t ; s t r i n g & g t ; $ & l t ; / s t r i n g & g t ;  
             & l t ; / v a l u e & g t ;  
         & l t ; / i t e m & g t ;  
         & l t ; i t e m & g t ;  
             & l t ; k e y & g t ;  
                 & l t ; s t r i n g & g t ; O r g T y p e & l t ; / s t r i n g & g t ;  
             & l t ; / k e y & g t ;  
             & l t ; v a l u e & g t ;  
                 & l t ; s t r i n g & g t ; $ & l t ; / s t r i n g & g t ;  
             & l t ; / v a l u e & g t ;  
         & l t ; / i t e m & g t ;  
         & l t ; i t e m & g t ;  
             & l t ; k e y & g t ;  
                 & l t ; s t r i n g & g t ; S e c t o r & l t ; / s t r i n g & g t ;  
             & l t ; / k e y & g t ;  
             & l t ; v a l u e & g t ;  
                 & l t ; s t r i n g & g t ; $ & l t ; / s t r i n g & g t ;  
             & l t ; / v a l u e & g t ;  
         & l t ; / i t e m & g t ;  
         & l t ; i t e m & g t ;  
             & l t ; k e y & g t ;  
                 & l t ; s t r i n g & g t ; L e v e l & l t ; / s t r i n g & g t ;  
             & l t ; / k e y & g t ;  
             & l t ; v a l u e & g t ;  
                 & l t ; s t r i n g & g t ; $ & l t ; / s t r i n g & g t ;  
             & l t ; / v a l u e & g t ;  
         & l t ; / i t e m & g t ;  
         & l t ; i t e m & g t ;  
             & l t ; k e y & g t ;  
                 & l t ; s t r i n g & g t ; O p S t a t u s & l t ; / s t r i n g & g t ;  
             & l t ; / k e y & g t ;  
             & l t ; v a l u e & g t ;  
                 & l t ; s t r i n g & g t ; $ & l t ; / s t r i n g & g t ;  
             & l t ; / v a l u e & g t ;  
         & l t ; / i t e m & g t ;  
         & l t ; i t e m & g t ;  
             & l t ; k e y & g t ;  
                 & l t ; s t r i n g & g t ; L e K 1 2 & l t ; / s t r i n g & g t ;  
             & l t ; / k e y & g t ;  
             & l t ; v a l u e & g t ;  
                 & l t ; s t r i n g & g t ; $ & l t ; / s t r i n g & g t ;  
             & l t ; / v a l u e & g t ;  
         & l t ; / i t e m & g t ;  
         & l t ; i t e m & g t ;  
             & l t ; k e y & g t ;  
                 & l t ; s t r i n g & g t ; L e C o o p & l t ; / s t r i n g & g t ;  
             & l t ; / k e y & g t ;  
             & l t ; v a l u e & g t ;  
                 & l t ; s t r i n g & g t ; $ & l t ; / s t r i n g & g t ;  
             & l t ; / v a l u e & g t ;  
         & l t ; / i t e m & g t ;  
         & l t ; i t e m & g t ;  
             & l t ; k e y & g t ;  
                 & l t ; s t r i n g & g t ; P a r t i c i p a t i n g I n C o o p & l t ; / s t r i n g & g t ;  
             & l t ; / k e y & g t ;  
             & l t ; v a l u e & g t ;  
                 & l t ; s t r i n g & g t ; $ & l t ; / s t r i n g & g t ;  
             & l t ; / v a l u e & g t ;  
         & l t ; / i t e m & g t ;  
         & l t ; i t e m & g t ;  
             & l t ; k e y & g t ;  
                 & l t ; s t r i n g & g t ; D i s t r i c t N u m b e r & l t ; / s t r i n g & g t ;  
             & l t ; / k e y & g t ;  
             & l t ; v a l u e & g t ;  
                 & l t ; s t r i n g & g t ; $ & l t ; / s t r i n g & g t ;  
             & l t ; / v a l u e & g t ;  
         & l t ; / i t e m & g t ;  
         & l t ; i t e m & g t ;  
             & l t ; k e y & g t ;  
                 & l t ; s t r i n g & g t ; S i z e C a t e g o r y & l t ; / s t r i n g & g t ;  
             & l t ; / k e y & g t ;  
             & l t ; v a l u e & g t ;  
                 & l t ; s t r i n g & g t ; $ & l t ; / s t r i n g & g t ;  
             & l t ; / v a l u e & g t ;  
         & l t ; / i t e m & g t ;  
         & l t ; i t e m & g t ;  
             & l t ; k e y & g t ;  
                 & l t ; s t r i n g & g t ; P h o n e & l t ; / s t r i n g & g t ;  
             & l t ; / k e y & g t ;  
             & l t ; v a l u e & g t ;  
                 & l t ; s t r i n g & g t ; $ & l t ; / s t r i n g & g t ;  
             & l t ; / v a l u e & g t ;  
         & l t ; / i t e m & g t ;  
         & l t ; i t e m & g t ;  
             & l t ; k e y & g t ;  
                 & l t ; s t r i n g & g t ; E x t e n s i o n & l t ; / s t r i n g & g t ;  
             & l t ; / k e y & g t ;  
             & l t ; v a l u e & g t ;  
                 & l t ; s t r i n g & g t ; $ & l t ; / s t r i n g & g t ;  
             & l t ; / v a l u e & g t ;  
         & l t ; / i t e m & g t ;  
         & l t ; i t e m & g t ;  
             & l t ; k e y & g t ;  
                 & l t ; s t r i n g & g t ; F a x & l t ; / s t r i n g & g t ;  
             & l t ; / k e y & g t ;  
             & l t ; v a l u e & g t ;  
                 & l t ; s t r i n g & g t ; $ & l t ; / s t r i n g & g t ;  
             & l t ; / v a l u e & g t ;  
         & l t ; / i t e m & g t ;  
         & l t ; i t e m & g t ;  
             & l t ; k e y & g t ;  
                 & l t ; s t r i n g & g t ; E m a i l & l t ; / s t r i n g & g t ;  
             & l t ; / k e y & g t ;  
             & l t ; v a l u e & g t ;  
                 & l t ; s t r i n g & g t ; $ & l t ; / s t r i n g & g t ;  
             & l t ; / v a l u e & g t ;  
         & l t ; / i t e m & g t ;  
         & l t ; i t e m & g t ;  
             & l t ; k e y & g t ;  
                 & l t ; s t r i n g & g t ; N c e s & l t ; / s t r i n g & g t ;  
             & l t ; / k e y & g t ;  
             & l t ; v a l u e & g t ;  
                 & l t ; s t r i n g & g t ; $ & l t ; / s t r i n g & g t ;  
             & l t ; / v a l u e & g t ;  
         & l t ; / i t e m & g t ;  
         & l t ; i t e m & g t ;  
             & l t ; k e y & g t ;  
                 & l t ; s t r i n g & g t ; W e b A d d r e s s & l t ; / s t r i n g & g t ;  
             & l t ; / k e y & g t ;  
             & l t ; v a l u e & g t ;  
                 & l t ; s t r i n g & g t ; $ & l t ; / s t r i n g & g t ;  
             & l t ; / v a l u e & g t ;  
         & l t ; / i t e m & g t ;  
         & l t ; i t e m & g t ;  
             & l t ; k e y & g t ;  
                 & l t ; s t r i n g & g t ; D U N S N u m b e r & l t ; / s t r i n g & g t ;  
             & l t ; / k e y & g t ;  
             & l t ; v a l u e & g t ;  
                 & l t ; s t r i n g & g t ; $ & l t ; / s t r i n g & g t ;  
             & l t ; / v a l u e & g t ;  
         & l t ; / i t e m & g t ;  
         & l t ; i t e m & g t ;  
             & l t ; k e y & g t ;  
                 & l t ; s t r i n g & g t ; S t a r t D a t e & l t ; / s t r i n g & g t ;  
             & l t ; / k e y & g t ;  
             & l t ; v a l u e & g t ;  
                 & l t ; s t r i n g & g t ; $ & l t ; / s t r i n g & g t ;  
             & l t ; / v a l u e & g t ;  
         & l t ; / i t e m & g t ;  
         & l t ; i t e m & g t ;  
             & l t ; k e y & g t ;  
                 & l t ; s t r i n g & g t ; E x p i r e D a t e & l t ; / s t r i n g & g t ;  
             & l t ; / k e y & g t ;  
             & l t ; v a l u e & g t ;  
                 & l t ; s t r i n g & g t ; $ & l t ; / s t r i n g & g t ;  
             & l t ; / v a l u e & g t ;  
         & l t ; / i t e m & g t ;  
         & l t ; i t e m & g t ;  
             & l t ; k e y & g t ;  
                 & l t ; s t r i n g & g t ; U s e r I D & l t ; / s t r i n g & g t ;  
             & l t ; / k e y & g t ;  
             & l t ; v a l u e & g t ;  
                 & l t ; s t r i n g & g t ; $ & l t ; / s t r i n g & g t ;  
             & l t ; / v a l u e & g t ;  
         & l t ; / i t e m & g t ;  
         & l t ; i t e m & g t ;  
             & l t ; k e y & g t ;  
                 & l t ; s t r i n g & g t ; M o d D a t e T i m e & l t ; / s t r i n g & g t ;  
             & l t ; / k e y & g t ;  
             & l t ; v a l u e & g t ;  
                 & l t ; s t r i n g & g t ; $ & l t ; / s t r i n g & g t ;  
             & l t ; / v a l u e & g t ;  
         & l t ; / i t e m & g t ;  
         & l t ; i t e m & g t ;  
             & l t ; k e y & g t ;  
                 & l t ; s t r i n g & g t ; C h a n g e R e a s o n & l t ; / s t r i n g & g t ;  
             & l t ; / k e y & g t ;  
             & l t ; v a l u e & g t ;  
                 & l t ; s t r i n g & g t ; $ & l t ; / s t r i n g & g t ;  
             & l t ; / v a l u e & g t ;  
         & l t ; / i t e m & g t ;  
         & l t ; i t e m & g t ;  
             & l t ; k e y & g t ;  
                 & l t ; s t r i n g & g t ; C o m m o n A s s u r a n c e & l t ; / s t r i n g & g t ;  
             & l t ; / k e y & g t ;  
             & l t ; v a l u e & g t ;  
                 & l t ; s t r i n g & g t ; $ & l t ; / s t r i n g & g t ;  
             & l t ; / v a l u e & g t ;  
         & l t ; / i t e m & g t ;  
         & l t ; i t e m & g t ;  
             & l t ; k e y & g t ;  
                 & l t ; s t r i n g & g t ; F e d e r a l T a x I D & l t ; / s t r i n g & g t ;  
             & l t ; / k e y & g t ;  
             & l t ; v a l u e & g t ;  
                 & l t ; s t r i n g & g t ; $ & l t ; / s t r i n g & g t ;  
             & l t ; / v a l u e & g t ;  
         & l t ; / i t e m & g t ;  
     & l t ; / C o l u m n C u r r e n c y S y m b o l & g t ;  
     & l t ; C o l u m n P o s i t i v e P a t t e r n & g t ;  
         & l t ; i t e m & g t ;  
             & l t ; k e y & g t ;  
                 & l t ; s t r i n g & g t ; D i s t r i c t I D & l t ; / s t r i n g & g t ;  
             & l t ; / k e y & g t ;  
             & l t ; v a l u e & g t ;  
                 & l t ; i n t & g t ; 0 & l t ; / i n t & g t ;  
             & l t ; / v a l u e & g t ;  
         & l t ; / i t e m & g t ;  
         & l t ; i t e m & g t ;  
             & l t ; k e y & g t ;  
                 & l t ; s t r i n g & g t ; S s & l t ; / s t r i n g & g t ;  
             & l t ; / k e y & g t ;  
             & l t ; v a l u e & g t ;  
                 & l t ; i n t & g t ; 0 & l t ; / i n t & g t ;  
             & l t ; / v a l u e & g t ;  
         & l t ; / i t e m & g t ;  
         & l t ; i t e m & g t ;  
             & l t ; k e y & g t ;  
                 & l t ; s t r i n g & g t ; L e & l t ; / s t r i n g & g t ;  
             & l t ; / k e y & g t ;  
             & l t ; v a l u e & g t ;  
                 & l t ; i n t & g t ; 0 & l t ; / i n t & g t ;  
             & l t ; / v a l u e & g t ;  
         & l t ; / i t e m & g t ;  
         & l t ; i t e m & g t ;  
             & l t ; k e y & g t ;  
                 & l t ; s t r i n g & g t ; C o & l t ; / s t r i n g & g t ;  
             & l t ; / k e y & g t ;  
             & l t ; v a l u e & g t ;  
                 & l t ; i n t & g t ; 0 & l t ; / i n t & g t ;  
             & l t ; / v a l u e & g t ;  
         & l t ; / i t e m & g t ;  
         & l t ; i t e m & g t ;  
             & l t ; k e y & g t ;  
                 & l t ; s t r i n g & g t ; N a m e & l t ; / s t r i n g & g t ;  
             & l t ; / k e y & g t ;  
             & l t ; v a l u e & g t ;  
                 & l t ; i n t & g t ; 0 & l t ; / i n t & g t ;  
             & l t ; / v a l u e & g t ;  
         & l t ; / i t e m & g t ;  
         & l t ; i t e m & g t ;  
             & l t ; k e y & g t ;  
                 & l t ; s t r i n g & g t ; O r g T y p e & l t ; / s t r i n g & g t ;  
             & l t ; / k e y & g t ;  
             & l t ; v a l u e & g t ;  
                 & l t ; i n t & g t ; 0 & l t ; / i n t & g t ;  
             & l t ; / v a l u e & g t ;  
         & l t ; / i t e m & g t ;  
         & l t ; i t e m & g t ;  
             & l t ; k e y & g t ;  
                 & l t ; s t r i n g & g t ; S e c t o r & l t ; / s t r i n g & g t ;  
             & l t ; / k e y & g t ;  
             & l t ; v a l u e & g t ;  
                 & l t ; i n t & g t ; 0 & l t ; / i n t & g t ;  
             & l t ; / v a l u e & g t ;  
         & l t ; / i t e m & g t ;  
         & l t ; i t e m & g t ;  
             & l t ; k e y & g t ;  
                 & l t ; s t r i n g & g t ; L e v e l & l t ; / s t r i n g & g t ;  
             & l t ; / k e y & g t ;  
             & l t ; v a l u e & g t ;  
                 & l t ; i n t & g t ; 0 & l t ; / i n t & g t ;  
             & l t ; / v a l u e & g t ;  
         & l t ; / i t e m & g t ;  
         & l t ; i t e m & g t ;  
             & l t ; k e y & g t ;  
                 & l t ; s t r i n g & g t ; O p S t a t u s & l t ; / s t r i n g & g t ;  
             & l t ; / k e y & g t ;  
             & l t ; v a l u e & g t ;  
                 & l t ; i n t & g t ; 0 & l t ; / i n t & g t ;  
             & l t ; / v a l u e & g t ;  
         & l t ; / i t e m & g t ;  
         & l t ; i t e m & g t ;  
             & l t ; k e y & g t ;  
                 & l t ; s t r i n g & g t ; L e K 1 2 & l t ; / s t r i n g & g t ;  
             & l t ; / k e y & g t ;  
             & l t ; v a l u e & g t ;  
                 & l t ; i n t & g t ; 0 & l t ; / i n t & g t ;  
             & l t ; / v a l u e & g t ;  
         & l t ; / i t e m & g t ;  
         & l t ; i t e m & g t ;  
             & l t ; k e y & g t ;  
                 & l t ; s t r i n g & g t ; L e C o o p & l t ; / s t r i n g & g t ;  
             & l t ; / k e y & g t ;  
             & l t ; v a l u e & g t ;  
                 & l t ; i n t & g t ; 0 & l t ; / i n t & g t ;  
             & l t ; / v a l u e & g t ;  
         & l t ; / i t e m & g t ;  
         & l t ; i t e m & g t ;  
             & l t ; k e y & g t ;  
                 & l t ; s t r i n g & g t ; P a r t i c i p a t i n g I n C o o p & l t ; / s t r i n g & g t ;  
             & l t ; / k e y & g t ;  
             & l t ; v a l u e & g t ;  
                 & l t ; i n t & g t ; 0 & l t ; / i n t & g t ;  
             & l t ; / v a l u e & g t ;  
         & l t ; / i t e m & g t ;  
         & l t ; i t e m & g t ;  
             & l t ; k e y & g t ;  
                 & l t ; s t r i n g & g t ; D i s t r i c t N u m b e r & l t ; / s t r i n g & g t ;  
             & l t ; / k e y & g t ;  
             & l t ; v a l u e & g t ;  
                 & l t ; i n t & g t ; 0 & l t ; / i n t & g t ;  
             & l t ; / v a l u e & g t ;  
         & l t ; / i t e m & g t ;  
         & l t ; i t e m & g t ;  
             & l t ; k e y & g t ;  
                 & l t ; s t r i n g & g t ; S i z e C a t e g o r y & l t ; / s t r i n g & g t ;  
             & l t ; / k e y & g t ;  
             & l t ; v a l u e & g t ;  
                 & l t ; i n t & g t ; 0 & l t ; / i n t & g t ;  
             & l t ; / v a l u e & g t ;  
         & l t ; / i t e m & g t ;  
         & l t ; i t e m & g t ;  
             & l t ; k e y & g t ;  
                 & l t ; s t r i n g & g t ; P h o n e & l t ; / s t r i n g & g t ;  
             & l t ; / k e y & g t ;  
             & l t ; v a l u e & g t ;  
                 & l t ; i n t & g t ; 0 & l t ; / i n t & g t ;  
             & l t ; / v a l u e & g t ;  
         & l t ; / i t e m & g t ;  
         & l t ; i t e m & g t ;  
             & l t ; k e y & g t ;  
                 & l t ; s t r i n g & g t ; E x t e n s i o n & l t ; / s t r i n g & g t ;  
             & l t ; / k e y & g t ;  
             & l t ; v a l u e & g t ;  
                 & l t ; i n t & g t ; 0 & l t ; / i n t & g t ;  
             & l t ; / v a l u e & g t ;  
         & l t ; / i t e m & g t ;  
         & l t ; i t e m & g t ;  
             & l t ; k e y & g t ;  
                 & l t ; s t r i n g & g t ; F a x & l t ; / s t r i n g & g t ;  
             & l t ; / k e y & g t ;  
             & l t ; v a l u e & g t ;  
                 & l t ; i n t & g t ; 0 & l t ; / i n t & g t ;  
             & l t ; / v a l u e & g t ;  
         & l t ; / i t e m & g t ;  
         & l t ; i t e m & g t ;  
             & l t ; k e y & g t ;  
                 & l t ; s t r i n g & g t ; E m a i l & l t ; / s t r i n g & g t ;  
             & l t ; / k e y & g t ;  
             & l t ; v a l u e & g t ;  
                 & l t ; i n t & g t ; 0 & l t ; / i n t & g t ;  
             & l t ; / v a l u e & g t ;  
         & l t ; / i t e m & g t ;  
         & l t ; i t e m & g t ;  
             & l t ; k e y & g t ;  
                 & l t ; s t r i n g & g t ; N c e s & l t ; / s t r i n g & g t ;  
             & l t ; / k e y & g t ;  
             & l t ; v a l u e & g t ;  
                 & l t ; i n t & g t ; 0 & l t ; / i n t & g t ;  
             & l t ; / v a l u e & g t ;  
         & l t ; / i t e m & g t ;  
         & l t ; i t e m & g t ;  
             & l t ; k e y & g t ;  
                 & l t ; s t r i n g & g t ; W e b A d d r e s s & l t ; / s t r i n g & g t ;  
             & l t ; / k e y & g t ;  
             & l t ; v a l u e & g t ;  
                 & l t ; i n t & g t ; 0 & l t ; / i n t & g t ;  
             & l t ; / v a l u e & g t ;  
         & l t ; / i t e m & g t ;  
         & l t ; i t e m & g t ;  
             & l t ; k e y & g t ;  
                 & l t ; s t r i n g & g t ; D U N S N u m b e r & l t ; / s t r i n g & g t ;  
             & l t ; / k e y & g t ;  
             & l t ; v a l u e & g t ;  
                 & l t ; i n t & g t ; 0 & l t ; / i n t & g t ;  
             & l t ; / v a l u e & g t ;  
         & l t ; / i t e m & g t ;  
         & l t ; i t e m & g t ;  
             & l t ; k e y & g t ;  
                 & l t ; s t r i n g & g t ; S t a r t D a t e & l t ; / s t r i n g & g t ;  
             & l t ; / k e y & g t ;  
             & l t ; v a l u e & g t ;  
                 & l t ; i n t & g t ; 0 & l t ; / i n t & g t ;  
             & l t ; / v a l u e & g t ;  
         & l t ; / i t e m & g t ;  
         & l t ; i t e m & g t ;  
             & l t ; k e y & g t ;  
                 & l t ; s t r i n g & g t ; E x p i r e D a t e & l t ; / s t r i n g & g t ;  
             & l t ; / k e y & g t ;  
             & l t ; v a l u e & g t ;  
                 & l t ; i n t & g t ; 0 & l t ; / i n t & g t ;  
             & l t ; / v a l u e & g t ;  
         & l t ; / i t e m & g t ;  
         & l t ; i t e m & g t ;  
             & l t ; k e y & g t ;  
                 & l t ; s t r i n g & g t ; U s e r I D & l t ; / s t r i n g & g t ;  
             & l t ; / k e y & g t ;  
             & l t ; v a l u e & g t ;  
                 & l t ; i n t & g t ; 0 & l t ; / i n t & g t ;  
             & l t ; / v a l u e & g t ;  
         & l t ; / i t e m & g t ;  
         & l t ; i t e m & g t ;  
             & l t ; k e y & g t ;  
                 & l t ; s t r i n g & g t ; M o d D a t e T i m e & l t ; / s t r i n g & g t ;  
             & l t ; / k e y & g t ;  
             & l t ; v a l u e & g t ;  
                 & l t ; i n t & g t ; 0 & l t ; / i n t & g t ;  
             & l t ; / v a l u e & g t ;  
         & l t ; / i t e m & g t ;  
         & l t ; i t e m & g t ;  
             & l t ; k e y & g t ;  
                 & l t ; s t r i n g & g t ; C h a n g e R e a s o n & l t ; / s t r i n g & g t ;  
             & l t ; / k e y & g t ;  
             & l t ; v a l u e & g t ;  
                 & l t ; i n t & g t ; 0 & l t ; / i n t & g t ;  
             & l t ; / v a l u e & g t ;  
         & l t ; / i t e m & g t ;  
         & l t ; i t e m & g t ;  
             & l t ; k e y & g t ;  
                 & l t ; s t r i n g & g t ; C o m m o n A s s u r a n c e & l t ; / s t r i n g & g t ;  
             & l t ; / k e y & g t ;  
             & l t ; v a l u e & g t ;  
                 & l t ; i n t & g t ; 0 & l t ; / i n t & g t ;  
             & l t ; / v a l u e & g t ;  
         & l t ; / i t e m & g t ;  
         & l t ; i t e m & g t ;  
             & l t ; k e y & g t ;  
                 & l t ; s t r i n g & g t ; F e d e r a l T a x I D & l t ; / s t r i n g & g t ;  
             & l t ; / k e y & g t ;  
             & l t ; v a l u e & g t ;  
                 & l t ; i n t & g t ; 0 & l t ; / i n t & g t ;  
             & l t ; / v a l u e & g t ;  
         & l t ; / i t e m & g t ;  
     & l t ; / C o l u m n P o s i t i v e P a t t e r n & g t ;  
     & l t ; C o l u m n N e g a t i v e P a t t e r n & g t ;  
         & l t ; i t e m & g t ;  
             & l t ; k e y & g t ;  
                 & l t ; s t r i n g & g t ; D i s t r i c t I D & l t ; / s t r i n g & g t ;  
             & l t ; / k e y & g t ;  
             & l t ; v a l u e & g t ;  
                 & l t ; i n t & g t ; 0 & l t ; / i n t & g t ;  
             & l t ; / v a l u e & g t ;  
         & l t ; / i t e m & g t ;  
         & l t ; i t e m & g t ;  
             & l t ; k e y & g t ;  
                 & l t ; s t r i n g & g t ; S s & l t ; / s t r i n g & g t ;  
             & l t ; / k e y & g t ;  
             & l t ; v a l u e & g t ;  
                 & l t ; i n t & g t ; 0 & l t ; / i n t & g t ;  
             & l t ; / v a l u e & g t ;  
         & l t ; / i t e m & g t ;  
         & l t ; i t e m & g t ;  
             & l t ; k e y & g t ;  
                 & l t ; s t r i n g & g t ; L e & l t ; / s t r i n g & g t ;  
             & l t ; / k e y & g t ;  
             & l t ; v a l u e & g t ;  
                 & l t ; i n t & g t ; 0 & l t ; / i n t & g t ;  
             & l t ; / v a l u e & g t ;  
         & l t ; / i t e m & g t ;  
         & l t ; i t e m & g t ;  
             & l t ; k e y & g t ;  
                 & l t ; s t r i n g & g t ; C o & l t ; / s t r i n g & g t ;  
             & l t ; / k e y & g t ;  
             & l t ; v a l u e & g t ;  
                 & l t ; i n t & g t ; 0 & l t ; / i n t & g t ;  
             & l t ; / v a l u e & g t ;  
         & l t ; / i t e m & g t ;  
         & l t ; i t e m & g t ;  
             & l t ; k e y & g t ;  
                 & l t ; s t r i n g & g t ; N a m e & l t ; / s t r i n g & g t ;  
             & l t ; / k e y & g t ;  
             & l t ; v a l u e & g t ;  
                 & l t ; i n t & g t ; 0 & l t ; / i n t & g t ;  
             & l t ; / v a l u e & g t ;  
         & l t ; / i t e m & g t ;  
         & l t ; i t e m & g t ;  
             & l t ; k e y & g t ;  
                 & l t ; s t r i n g & g t ; O r g T y p e & l t ; / s t r i n g & g t ;  
             & l t ; / k e y & g t ;  
             & l t ; v a l u e & g t ;  
                 & l t ; i n t & g t ; 0 & l t ; / i n t & g t ;  
             & l t ; / v a l u e & g t ;  
         & l t ; / i t e m & g t ;  
         & l t ; i t e m & g t ;  
             & l t ; k e y & g t ;  
                 & l t ; s t r i n g & g t ; S e c t o r & l t ; / s t r i n g & g t ;  
             & l t ; / k e y & g t ;  
             & l t ; v a l u e & g t ;  
                 & l t ; i n t & g t ; 0 & l t ; / i n t & g t ;  
             & l t ; / v a l u e & g t ;  
         & l t ; / i t e m & g t ;  
         & l t ; i t e m & g t ;  
             & l t ; k e y & g t ;  
                 & l t ; s t r i n g & g t ; L e v e l & l t ; / s t r i n g & g t ;  
             & l t ; / k e y & g t ;  
             & l t ; v a l u e & g t ;  
                 & l t ; i n t & g t ; 0 & l t ; / i n t & g t ;  
             & l t ; / v a l u e & g t ;  
         & l t ; / i t e m & g t ;  
         & l t ; i t e m & g t ;  
             & l t ; k e y & g t ;  
                 & l t ; s t r i n g & g t ; O p S t a t u s & l t ; / s t r i n g & g t ;  
             & l t ; / k e y & g t ;  
             & l t ; v a l u e & g t ;  
                 & l t ; i n t & g t ; 0 & l t ; / i n t & g t ;  
             & l t ; / v a l u e & g t ;  
         & l t ; / i t e m & g t ;  
         & l t ; i t e m & g t ;  
             & l t ; k e y & g t ;  
                 & l t ; s t r i n g & g t ; L e K 1 2 & l t ; / s t r i n g & g t ;  
             & l t ; / k e y & g t ;  
             & l t ; v a l u e & g t ;  
                 & l t ; i n t & g t ; 0 & l t ; / i n t & g t ;  
             & l t ; / v a l u e & g t ;  
         & l t ; / i t e m & g t ;  
         & l t ; i t e m & g t ;  
             & l t ; k e y & g t ;  
                 & l t ; s t r i n g & g t ; L e C o o p & l t ; / s t r i n g & g t ;  
             & l t ; / k e y & g t ;  
             & l t ; v a l u e & g t ;  
                 & l t ; i n t & g t ; 0 & l t ; / i n t & g t ;  
             & l t ; / v a l u e & g t ;  
         & l t ; / i t e m & g t ;  
         & l t ; i t e m & g t ;  
             & l t ; k e y & g t ;  
                 & l t ; s t r i n g & g t ; P a r t i c i p a t i n g I n C o o p & l t ; / s t r i n g & g t ;  
             & l t ; / k e y & g t ;  
             & l t ; v a l u e & g t ;  
                 & l t ; i n t & g t ; 0 & l t ; / i n t & g t ;  
             & l t ; / v a l u e & g t ;  
         & l t ; / i t e m & g t ;  
         & l t ; i t e m & g t ;  
             & l t ; k e y & g t ;  
                 & l t ; s t r i n g & g t ; D i s t r i c t N u m b e r & l t ; / s t r i n g & g t ;  
             & l t ; / k e y & g t ;  
             & l t ; v a l u e & g t ;  
                 & l t ; i n t & g t ; 0 & l t ; / i n t & g t ;  
             & l t ; / v a l u e & g t ;  
         & l t ; / i t e m & g t ;  
         & l t ; i t e m & g t ;  
             & l t ; k e y & g t ;  
                 & l t ; s t r i n g & g t ; S i z e C a t e g o r y & l t ; / s t r i n g & g t ;  
             & l t ; / k e y & g t ;  
             & l t ; v a l u e & g t ;  
                 & l t ; i n t & g t ; 0 & l t ; / i n t & g t ;  
             & l t ; / v a l u e & g t ;  
         & l t ; / i t e m & g t ;  
         & l t ; i t e m & g t ;  
             & l t ; k e y & g t ;  
                 & l t ; s t r i n g & g t ; P h o n e & l t ; / s t r i n g & g t ;  
             & l t ; / k e y & g t ;  
             & l t ; v a l u e & g t ;  
                 & l t ; i n t & g t ; 0 & l t ; / i n t & g t ;  
             & l t ; / v a l u e & g t ;  
         & l t ; / i t e m & g t ;  
         & l t ; i t e m & g t ;  
             & l t ; k e y & g t ;  
                 & l t ; s t r i n g & g t ; E x t e n s i o n & l t ; / s t r i n g & g t ;  
             & l t ; / k e y & g t ;  
             & l t ; v a l u e & g t ;  
                 & l t ; i n t & g t ; 0 & l t ; / i n t & g t ;  
             & l t ; / v a l u e & g t ;  
         & l t ; / i t e m & g t ;  
         & l t ; i t e m & g t ;  
             & l t ; k e y & g t ;  
                 & l t ; s t r i n g & g t ; F a x & l t ; / s t r i n g & g t ;  
             & l t ; / k e y & g t ;  
             & l t ; v a l u e & g t ;  
                 & l t ; i n t & g t ; 0 & l t ; / i n t & g t ;  
             & l t ; / v a l u e & g t ;  
         & l t ; / i t e m & g t ;  
         & l t ; i t e m & g t ;  
             & l t ; k e y & g t ;  
                 & l t ; s t r i n g & g t ; E m a i l & l t ; / s t r i n g & g t ;  
             & l t ; / k e y & g t ;  
             & l t ; v a l u e & g t ;  
                 & l t ; i n t & g t ; 0 & l t ; / i n t & g t ;  
             & l t ; / v a l u e & g t ;  
         & l t ; / i t e m & g t ;  
         & l t ; i t e m & g t ;  
             & l t ; k e y & g t ;  
                 & l t ; s t r i n g & g t ; N c e s & l t ; / s t r i n g & g t ;  
             & l t ; / k e y & g t ;  
             & l t ; v a l u e & g t ;  
                 & l t ; i n t & g t ; 0 & l t ; / i n t & g t ;  
             & l t ; / v a l u e & g t ;  
         & l t ; / i t e m & g t ;  
         & l t ; i t e m & g t ;  
             & l t ; k e y & g t ;  
                 & l t ; s t r i n g & g t ; W e b A d d r e s s & l t ; / s t r i n g & g t ;  
             & l t ; / k e y & g t ;  
             & l t ; v a l u e & g t ;  
                 & l t ; i n t & g t ; 0 & l t ; / i n t & g t ;  
             & l t ; / v a l u e & g t ;  
         & l t ; / i t e m & g t ;  
         & l t ; i t e m & g t ;  
             & l t ; k e y & g t ;  
                 & l t ; s t r i n g & g t ; D U N S N u m b e r & l t ; / s t r i n g & g t ;  
             & l t ; / k e y & g t ;  
             & l t ; v a l u e & g t ;  
                 & l t ; i n t & g t ; 0 & l t ; / i n t & g t ;  
             & l t ; / v a l u e & g t ;  
         & l t ; / i t e m & g t ;  
         & l t ; i t e m & g t ;  
             & l t ; k e y & g t ;  
                 & l t ; s t r i n g & g t ; S t a r t D a t e & l t ; / s t r i n g & g t ;  
             & l t ; / k e y & g t ;  
             & l t ; v a l u e & g t ;  
                 & l t ; i n t & g t ; 0 & l t ; / i n t & g t ;  
             & l t ; / v a l u e & g t ;  
         & l t ; / i t e m & g t ;  
         & l t ; i t e m & g t ;  
             & l t ; k e y & g t ;  
                 & l t ; s t r i n g & g t ; E x p i r e D a t e & l t ; / s t r i n g & g t ;  
             & l t ; / k e y & g t ;  
             & l t ; v a l u e & g t ;  
                 & l t ; i n t & g t ; 0 & l t ; / i n t & g t ;  
             & l t ; / v a l u e & g t ;  
         & l t ; / i t e m & g t ;  
         & l t ; i t e m & g t ;  
             & l t ; k e y & g t ;  
                 & l t ; s t r i n g & g t ; U s e r I D & l t ; / s t r i n g & g t ;  
             & l t ; / k e y & g t ;  
             & l t ; v a l u e & g t ;  
                 & l t ; i n t & g t ; 0 & l t ; / i n t & g t ;  
             & l t ; / v a l u e & g t ;  
         & l t ; / i t e m & g t ;  
         & l t ; i t e m & g t ;  
             & l t ; k e y & g t ;  
                 & l t ; s t r i n g & g t ; M o d D a t e T i m e & l t ; / s t r i n g & g t ;  
             & l t ; / k e y & g t ;  
             & l t ; v a l u e & g t ;  
                 & l t ; i n t & g t ; 0 & l t ; / i n t & g t ;  
             & l t ; / v a l u e & g t ;  
         & l t ; / i t e m & g t ;  
         & l t ; i t e m & g t ;  
             & l t ; k e y & g t ;  
                 & l t ; s t r i n g & g t ; C h a n g e R e a s o n & l t ; / s t r i n g & g t ;  
             & l t ; / k e y & g t ;  
             & l t ; v a l u e & g t ;  
                 & l t ; i n t & g t ; 0 & l t ; / i n t & g t ;  
             & l t ; / v a l u e & g t ;  
         & l t ; / i t e m & g t ;  
         & l t ; i t e m & g t ;  
             & l t ; k e y & g t ;  
                 & l t ; s t r i n g & g t ; C o m m o n A s s u r a n c e & l t ; / s t r i n g & g t ;  
             & l t ; / k e y & g t ;  
             & l t ; v a l u e & g t ;  
                 & l t ; i n t & g t ; 0 & l t ; / i n t & g t ;  
             & l t ; / v a l u e & g t ;  
         & l t ; / i t e m & g t ;  
         & l t ; i t e m & g t ;  
             & l t ; k e y & g t ;  
                 & l t ; s t r i n g & g t ; F e d e r a l T a x I D & l t ; / s t r i n g & g t ;  
             & l t ; / k e y & g t ;  
             & l t ; v a l u e & g t ;  
                 & l t ; i n t & g t ; 0 & l t ; / i n t & g t ;  
             & l t ; / v a l u e & g t ;  
         & l t ; / i t e m & g t ;  
     & l t ; / C o l u m n N e g a t i v e P a t t e r n & g t ;  
     & l t ; C o l u m n W i d t h s & g t ;  
         & l t ; i t e m & g t ;  
             & l t ; k e y & g t ;  
                 & l t ; s t r i n g & g t ; D i s t r i c t I D & l t ; / s t r i n g & g t ;  
             & l t ; / k e y & g t ;  
             & l t ; v a l u e & g t ;  
                 & l t ; i n t & g t ; 1 1 0 & l t ; / i n t & g t ;  
             & l t ; / v a l u e & g t ;  
         & l t ; / i t e m & g t ;  
         & l t ; i t e m & g t ;  
             & l t ; k e y & g t ;  
                 & l t ; s t r i n g & g t ; S s & l t ; / s t r i n g & g t ;  
             & l t ; / k e y & g t ;  
             & l t ; v a l u e & g t ;  
                 & l t ; i n t & g t ; 6 6 & l t ; / i n t & g t ;  
             & l t ; / v a l u e & g t ;  
         & l t ; / i t e m & g t ;  
         & l t ; i t e m & g t ;  
             & l t ; k e y & g t ;  
                 & l t ; s t r i n g & g t ; L e & l t ; / s t r i n g & g t ;  
             & l t ; / k e y & g t ;  
             & l t ; v a l u e & g t ;  
                 & l t ; i n t & g t ; 6 7 & l t ; / i n t & g t ;  
             & l t ; / v a l u e & g t ;  
         & l t ; / i t e m & g t ;  
         & l t ; i t e m & g t ;  
             & l t ; k e y & g t ;  
                 & l t ; s t r i n g & g t ; C o & l t ; / s t r i n g & g t ;  
             & l t ; / k e y & g t ;  
             & l t ; v a l u e & g t ;  
                 & l t ; i n t & g t ; 6 9 & l t ; / i n t & g t ;  
             & l t ; / v a l u e & g t ;  
         & l t ; / i t e m & g t ;  
         & l t ; i t e m & g t ;  
             & l t ; k e y & g t ;  
                 & l t ; s t r i n g & g t ; N a m e & l t ; / s t r i n g & g t ;  
             & l t ; / k e y & g t ;  
             & l t ; v a l u e & g t ;  
                 & l t ; i n t & g t ; 9 0 & l t ; / i n t & g t ;  
             & l t ; / v a l u e & g t ;  
         & l t ; / i t e m & g t ;  
         & l t ; i t e m & g t ;  
             & l t ; k e y & g t ;  
                 & l t ; s t r i n g & g t ; O r g T y p e & l t ; / s t r i n g & g t ;  
             & l t ; / k e y & g t ;  
             & l t ; v a l u e & g t ;  
                 & l t ; i n t & g t ; 1 0 4 & l t ; / i n t & g t ;  
             & l t ; / v a l u e & g t ;  
         & l t ; / i t e m & g t ;  
         & l t ; i t e m & g t ;  
             & l t ; k e y & g t ;  
                 & l t ; s t r i n g & g t ; S e c t o r & l t ; / s t r i n g & g t ;  
             & l t ; / k e y & g t ;  
             & l t ; v a l u e & g t ;  
                 & l t ; i n t & g t ; 9 2 & l t ; / i n t & g t ;  
             & l t ; / v a l u e & g t ;  
         & l t ; / i t e m & g t ;  
         & l t ; i t e m & g t ;  
             & l t ; k e y & g t ;  
                 & l t ; s t r i n g & g t ; L e v e l & l t ; / s t r i n g & g t ;  
             & l t ; / k e y & g t ;  
             & l t ; v a l u e & g t ;  
                 & l t ; i n t & g t ; 8 6 & l t ; / i n t & g t ;  
             & l t ; / v a l u e & g t ;  
         & l t ; / i t e m & g t ;  
         & l t ; i t e m & g t ;  
             & l t ; k e y & g t ;  
                 & l t ; s t r i n g & g t ; O p S t a t u s & l t ; / s t r i n g & g t ;  
             & l t ; / k e y & g t ;  
             & l t ; v a l u e & g t ;  
                 & l t ; i n t & g t ; 1 0 9 & l t ; / i n t & g t ;  
             & l t ; / v a l u e & g t ;  
         & l t ; / i t e m & g t ;  
         & l t ; i t e m & g t ;  
             & l t ; k e y & g t ;  
                 & l t ; s t r i n g & g t ; L e K 1 2 & l t ; / s t r i n g & g t ;  
             & l t ; / k e y & g t ;  
             & l t ; v a l u e & g t ;  
                 & l t ; i n t & g t ; 8 9 & l t ; / i n t & g t ;  
             & l t ; / v a l u e & g t ;  
         & l t ; / i t e m & g t ;  
         & l t ; i t e m & g t ;  
             & l t ; k e y & g t ;  
                 & l t ; s t r i n g & g t ; L e C o o p & l t ; / s t r i n g & g t ;  
             & l t ; / k e y & g t ;  
             & l t ; v a l u e & g t ;  
                 & l t ; i n t & g t ; 9 9 & l t ; / i n t & g t ;  
             & l t ; / v a l u e & g t ;  
         & l t ; / i t e m & g t ;  
         & l t ; i t e m & g t ;  
             & l t ; k e y & g t ;  
                 & l t ; s t r i n g & g t ; P a r t i c i p a t i n g I n C o o p & l t ; / s t r i n g & g t ;  
             & l t ; / k e y & g t ;  
             & l t ; v a l u e & g t ;  
                 & l t ; i n t & g t ; 1 7 3 & l t ; / i n t & g t ;  
             & l t ; / v a l u e & g t ;  
         & l t ; / i t e m & g t ;  
         & l t ; i t e m & g t ;  
             & l t ; k e y & g t ;  
                 & l t ; s t r i n g & g t ; D i s t r i c t N u m b e r & l t ; / s t r i n g & g t ;  
             & l t ; / k e y & g t ;  
             & l t ; v a l u e & g t ;  
                 & l t ; i n t & g t ; 1 4 8 & l t ; / i n t & g t ;  
             & l t ; / v a l u e & g t ;  
         & l t ; / i t e m & g t ;  
         & l t ; i t e m & g t ;  
             & l t ; k e y & g t ;  
                 & l t ; s t r i n g & g t ; S i z e C a t e g o r y & l t ; / s t r i n g & g t ;  
             & l t ; / k e y & g t ;  
             & l t ; v a l u e & g t ;  
                 & l t ; i n t & g t ; 1 3 3 & l t ; / i n t & g t ;  
             & l t ; / v a l u e & g t ;  
         & l t ; / i t e m & g t ;  
         & l t ; i t e m & g t ;  
             & l t ; k e y & g t ;  
                 & l t ; s t r i n g & g t ; P h o n e & l t ; / s t r i n g & g t ;  
             & l t ; / k e y & g t ;  
             & l t ; v a l u e & g t ;  
                 & l t ; i n t & g t ; 9 3 & l t ; / i n t & g t ;  
             & l t ; / v a l u e & g t ;  
         & l t ; / i t e m & g t ;  
         & l t ; i t e m & g t ;  
             & l t ; k e y & g t ;  
                 & l t ; s t r i n g & g t ; E x t e n s i o n & l t ; / s t r i n g & g t ;  
             & l t ; / k e y & g t ;  
             & l t ; v a l u e & g t ;  
                 & l t ; i n t & g t ; 1 1 4 & l t ; / i n t & g t ;  
             & l t ; / v a l u e & g t ;  
         & l t ; / i t e m & g t ;  
         & l t ; i t e m & g t ;  
             & l t ; k e y & g t ;  
                 & l t ; s t r i n g & g t ; F a x & l t ; / s t r i n g & g t ;  
             & l t ; / k e y & g t ;  
             & l t ; v a l u e & g t ;  
                 & l t ; i n t & g t ; 7 4 & l t ; / i n t & g t ;  
             & l t ; / v a l u e & g t ;  
         & l t ; / i t e m & g t ;  
         & l t ; i t e m & g t ;  
             & l t ; k e y & g t ;  
                 & l t ; s t r i n g & g t ; E m a i l & l t ; / s t r i n g & g t ;  
             & l t ; / k e y & g t ;  
             & l t ; v a l u e & g t ;  
                 & l t ; i n t & g t ; 8 7 & l t ; / i n t & g t ;  
             & l t ; / v a l u e & g t ;  
         & l t ; / i t e m & g t ;  
         & l t ; i t e m & g t ;  
             & l t ; k e y & g t ;  
                 & l t ; s t r i n g & g t ; N c e s & l t ; / s t r i n g & g t ;  
             & l t ; / k e y & g t ;  
             & l t ; v a l u e & g t ;  
                 & l t ; i n t & g t ; 8 3 & l t ; / i n t & g t ;  
             & l t ; / v a l u e & g t ;  
         & l t ; / i t e m & g t ;  
         & l t ; i t e m & g t ;  
             & l t ; k e y & g t ;  
                 & l t ; s t r i n g & g t ; W e b A d d r e s s & l t ; / s t r i n g & g t ;  
             & l t ; / k e y & g t ;  
             & l t ; v a l u e & g t ;  
                 & l t ; i n t & g t ; 1 3 1 & l t ; / i n t & g t ;  
             & l t ; / v a l u e & g t ;  
         & l t ; / i t e m & g t ;  
         & l t ; i t e m & g t ;  
             & l t ; k e y & g t ;  
                 & l t ; s t r i n g & g t ; D U N S N u m b e r & l t ; / s t r i n g & g t ;  
             & l t ; / k e y & g t ;  
             & l t ; v a l u e & g t ;  
                 & l t ; i n t & g t ; 1 3 9 & l t ; / i n t & g t ;  
             & l t ; / v a l u e & g t ;  
         & l t ; / i t e m & g t ;  
         & l t ; i t e m & g t ;  
             & l t ; k e y & g t ;  
                 & l t ; s t r i n g & g t ; S t a r t D a t e & l t ; / s t r i n g & g t ;  
             & l t ; / k e y & g t ;  
             & l t ; v a l u e & g t ;  
                 & l t ; i n t & g t ; 1 1 1 & l t ; / i n t & g t ;  
             & l t ; / v a l u e & g t ;  
         & l t ; / i t e m & g t ;  
         & l t ; i t e m & g t ;  
             & l t ; k e y & g t ;  
                 & l t ; s t r i n g & g t ; E x p i r e D a t e & l t ; / s t r i n g & g t ;  
             & l t ; / k e y & g t ;  
             & l t ; v a l u e & g t ;  
                 & l t ; i n t & g t ; 1 2 1 & l t ; / i n t & g t ;  
             & l t ; / v a l u e & g t ;  
         & l t ; / i t e m & g t ;  
         & l t ; i t e m & g t ;  
             & l t ; k e y & g t ;  
                 & l t ; s t r i n g & g t ; U s e r I D & l t ; / s t r i n g & g t ;  
             & l t ; / k e y & g t ;  
             & l t ; v a l u e & g t ;  
                 & l t ; i n t & g t ; 9 4 & l t ; / i n t & g t ;  
             & l t ; / v a l u e & g t ;  
         & l t ; / i t e m & g t ;  
         & l t ; i t e m & g t ;  
             & l t ; k e y & g t ;  
                 & l t ; s t r i n g & g t ; M o d D a t e T i m e & l t ; / s t r i n g & g t ;  
             & l t ; / k e y & g t ;  
             & l t ; v a l u e & g t ;  
                 & l t ; i n t & g t ; 1 4 1 & l t ; / i n t & g t ;  
             & l t ; / v a l u e & g t ;  
         & l t ; / i t e m & g t ;  
         & l t ; i t e m & g t ;  
             & l t ; k e y & g t ;  
                 & l t ; s t r i n g & g t ; C h a n g e R e a s o n & l t ; / s t r i n g & g t ;  
             & l t ; / k e y & g t ;  
             & l t ; v a l u e & g t ;  
                 & l t ; i n t & g t ; 1 4 4 & l t ; / i n t & g t ;  
             & l t ; / v a l u e & g t ;  
         & l t ; / i t e m & g t ;  
         & l t ; i t e m & g t ;  
             & l t ; k e y & g t ;  
                 & l t ; s t r i n g & g t ; C o m m o n A s s u r a n c e & l t ; / s t r i n g & g t ;  
             & l t ; / k e y & g t ;  
             & l t ; v a l u e & g t ;  
                 & l t ; i n t & g t ; 1 7 2 & l t ; / i n t & g t ;  
             & l t ; / v a l u e & g t ;  
         & l t ; / i t e m & g t ;  
         & l t ; i t e m & g t ;  
             & l t ; k e y & g t ;  
                 & l t ; s t r i n g & g t ; F e d e r a l T a x I D & l t ; / s t r i n g & g t ;  
             & l t ; / k e y & g t ;  
             & l t ; v a l u e & g t ;  
                 & l t ; i n t & g t ; 1 3 3 & l t ; / i n t & g t ;  
             & l t ; / v a l u e & g t ;  
         & l t ; / i t e m & g t ;  
     & l t ; / C o l u m n W i d t h s & g t ;  
     & l t ; C o l u m n D i s p l a y I n d e x & g t ;  
         & l t ; i t e m & g t ;  
             & l t ; k e y & g t ;  
                 & l t ; s t r i n g & g t ; D i s t r i c t I D & l t ; / s t r i n g & g t ;  
             & l t ; / k e y & g t ;  
             & l t ; v a l u e & g t ;  
                 & l t ; i n t & g t ; 0 & l t ; / i n t & g t ;  
             & l t ; / v a l u e & g t ;  
         & l t ; / i t e m & g t ;  
         & l t ; i t e m & g t ;  
             & l t ; k e y & g t ;  
                 & l t ; s t r i n g & g t ; S s & l t ; / s t r i n g & g t ;  
             & l t ; / k e y & g t ;  
             & l t ; v a l u e & g t ;  
                 & l t ; i n t & g t ; 1 & l t ; / i n t & g t ;  
             & l t ; / v a l u e & g t ;  
         & l t ; / i t e m & g t ;  
         & l t ; i t e m & g t ;  
             & l t ; k e y & g t ;  
                 & l t ; s t r i n g & g t ; L e & l t ; / s t r i n g & g t ;  
             & l t ; / k e y & g t ;  
             & l t ; v a l u e & g t ;  
                 & l t ; i n t & g t ; 2 & l t ; / i n t & g t ;  
             & l t ; / v a l u e & g t ;  
         & l t ; / i t e m & g t ;  
         & l t ; i t e m & g t ;  
             & l t ; k e y & g t ;  
                 & l t ; s t r i n g & g t ; C o & l t ; / s t r i n g & g t ;  
             & l t ; / k e y & g t ;  
             & l t ; v a l u e & g t ;  
                 & l t ; i n t & g t ; 3 & l t ; / i n t & g t ;  
             & l t ; / v a l u e & g t ;  
         & l t ; / i t e m & g t ;  
         & l t ; i t e m & g t ;  
             & l t ; k e y & g t ;  
                 & l t ; s t r i n g & g t ; N a m e & l t ; / s t r i n g & g t ;  
             & l t ; / k e y & g t ;  
             & l t ; v a l u e & g t ;  
                 & l t ; i n t & g t ; 4 & l t ; / i n t & g t ;  
             & l t ; / v a l u e & g t ;  
         & l t ; / i t e m & g t ;  
         & l t ; i t e m & g t ;  
             & l t ; k e y & g t ;  
                 & l t ; s t r i n g & g t ; O r g T y p e & l t ; / s t r i n g & g t ;  
             & l t ; / k e y & g t ;  
             & l t ; v a l u e & g t ;  
                 & l t ; i n t & g t ; 5 & l t ; / i n t & g t ;  
             & l t ; / v a l u e & g t ;  
         & l t ; / i t e m & g t ;  
         & l t ; i t e m & g t ;  
             & l t ; k e y & g t ;  
                 & l t ; s t r i n g & g t ; S e c t o r & l t ; / s t r i n g & g t ;  
             & l t ; / k e y & g t ;  
             & l t ; v a l u e & g t ;  
                 & l t ; i n t & g t ; 6 & l t ; / i n t & g t ;  
             & l t ; / v a l u e & g t ;  
         & l t ; / i t e m & g t ;  
         & l t ; i t e m & g t ;  
             & l t ; k e y & g t ;  
                 & l t ; s t r i n g & g t ; L e v e l & l t ; / s t r i n g & g t ;  
             & l t ; / k e y & g t ;  
             & l t ; v a l u e & g t ;  
                 & l t ; i n t & g t ; 7 & l t ; / i n t & g t ;  
             & l t ; / v a l u e & g t ;  
         & l t ; / i t e m & g t ;  
         & l t ; i t e m & g t ;  
             & l t ; k e y & g t ;  
                 & l t ; s t r i n g & g t ; O p S t a t u s & l t ; / s t r i n g & g t ;  
             & l t ; / k e y & g t ;  
             & l t ; v a l u e & g t ;  
                 & l t ; i n t & g t ; 8 & l t ; / i n t & g t ;  
             & l t ; / v a l u e & g t ;  
         & l t ; / i t e m & g t ;  
         & l t ; i t e m & g t ;  
             & l t ; k e y & g t ;  
                 & l t ; s t r i n g & g t ; L e K 1 2 & l t ; / s t r i n g & g t ;  
             & l t ; / k e y & g t ;  
             & l t ; v a l u e & g t ;  
                 & l t ; i n t & g t ; 9 & l t ; / i n t & g t ;  
             & l t ; / v a l u e & g t ;  
         & l t ; / i t e m & g t ;  
         & l t ; i t e m & g t ;  
             & l t ; k e y & g t ;  
                 & l t ; s t r i n g & g t ; L e C o o p & l t ; / s t r i n g & g t ;  
             & l t ; / k e y & g t ;  
             & l t ; v a l u e & g t ;  
                 & l t ; i n t & g t ; 1 0 & l t ; / i n t & g t ;  
             & l t ; / v a l u e & g t ;  
         & l t ; / i t e m & g t ;  
         & l t ; i t e m & g t ;  
             & l t ; k e y & g t ;  
                 & l t ; s t r i n g & g t ; P a r t i c i p a t i n g I n C o o p & l t ; / s t r i n g & g t ;  
             & l t ; / k e y & g t ;  
             & l t ; v a l u e & g t ;  
                 & l t ; i n t & g t ; 1 1 & l t ; / i n t & g t ;  
             & l t ; / v a l u e & g t ;  
         & l t ; / i t e m & g t ;  
         & l t ; i t e m & g t ;  
             & l t ; k e y & g t ;  
                 & l t ; s t r i n g & g t ; D i s t r i c t N u m b e r & l t ; / s t r i n g & g t ;  
             & l t ; / k e y & g t ;  
             & l t ; v a l u e & g t ;  
                 & l t ; i n t & g t ; 1 2 & l t ; / i n t & g t ;  
             & l t ; / v a l u e & g t ;  
         & l t ; / i t e m & g t ;  
         & l t ; i t e m & g t ;  
             & l t ; k e y & g t ;  
                 & l t ; s t r i n g & g t ; S i z e C a t e g o r y & l t ; / s t r i n g & g t ;  
             & l t ; / k e y & g t ;  
             & l t ; v a l u e & g t ;  
                 & l t ; i n t & g t ; 1 3 & l t ; / i n t & g t ;  
             & l t ; / v a l u e & g t ;  
         & l t ; / i t e m & g t ;  
         & l t ; i t e m & g t ;  
             & l t ; k e y & g t ;  
                 & l t ; s t r i n g & g t ; P h o n e & l t ; / s t r i n g & g t ;  
             & l t ; / k e y & g t ;  
             & l t ; v a l u e & g t ;  
                 & l t ; i n t & g t ; 1 4 & l t ; / i n t & g t ;  
             & l t ; / v a l u e & g t ;  
         & l t ; / i t e m & g t ;  
         & l t ; i t e m & g t ;  
             & l t ; k e y & g t ;  
                 & l t ; s t r i n g & g t ; E x t e n s i o n & l t ; / s t r i n g & g t ;  
             & l t ; / k e y & g t ;  
             & l t ; v a l u e & g t ;  
                 & l t ; i n t & g t ; 1 5 & l t ; / i n t & g t ;  
             & l t ; / v a l u e & g t ;  
         & l t ; / i t e m & g t ;  
         & l t ; i t e m & g t ;  
             & l t ; k e y & g t ;  
                 & l t ; s t r i n g & g t ; F a x & l t ; / s t r i n g & g t ;  
             & l t ; / k e y & g t ;  
             & l t ; v a l u e & g t ;  
                 & l t ; i n t & g t ; 1 6 & l t ; / i n t & g t ;  
             & l t ; / v a l u e & g t ;  
         & l t ; / i t e m & g t ;  
         & l t ; i t e m & g t ;  
             & l t ; k e y & g t ;  
                 & l t ; s t r i n g & g t ; E m a i l & l t ; / s t r i n g & g t ;  
             & l t ; / k e y & g t ;  
             & l t ; v a l u e & g t ;  
                 & l t ; i n t & g t ; 1 7 & l t ; / i n t & g t ;  
             & l t ; / v a l u e & g t ;  
         & l t ; / i t e m & g t ;  
         & l t ; i t e m & g t ;  
             & l t ; k e y & g t ;  
                 & l t ; s t r i n g & g t ; N c e s & l t ; / s t r i n g & g t ;  
             & l t ; / k e y & g t ;  
             & l t ; v a l u e & g t ;  
                 & l t ; i n t & g t ; 1 8 & l t ; / i n t & g t ;  
             & l t ; / v a l u e & g t ;  
         & l t ; / i t e m & g t ;  
         & l t ; i t e m & g t ;  
             & l t ; k e y & g t ;  
                 & l t ; s t r i n g & g t ; W e b A d d r e s s & l t ; / s t r i n g & g t ;  
             & l t ; / k e y & g t ;  
             & l t ; v a l u e & g t ;  
                 & l t ; i n t & g t ; 1 9 & l t ; / i n t & g t ;  
             & l t ; / v a l u e & g t ;  
         & l t ; / i t e m & g t ;  
         & l t ; i t e m & g t ;  
             & l t ; k e y & g t ;  
                 & l t ; s t r i n g & g t ; D U N S N u m b e r & l t ; / s t r i n g & g t ;  
             & l t ; / k e y & g t ;  
             & l t ; v a l u e & g t ;  
                 & l t ; i n t & g t ; 2 0 & l t ; / i n t & g t ;  
             & l t ; / v a l u e & g t ;  
         & l t ; / i t e m & g t ;  
         & l t ; i t e m & g t ;  
             & l t ; k e y & g t ;  
                 & l t ; s t r i n g & g t ; S t a r t D a t e & l t ; / s t r i n g & g t ;  
             & l t ; / k e y & g t ;  
             & l t ; v a l u e & g t ;  
                 & l t ; i n t & g t ; 2 1 & l t ; / i n t & g t ;  
             & l t ; / v a l u e & g t ;  
         & l t ; / i t e m & g t ;  
         & l t ; i t e m & g t ;  
             & l t ; k e y & g t ;  
                 & l t ; s t r i n g & g t ; E x p i r e D a t e & l t ; / s t r i n g & g t ;  
             & l t ; / k e y & g t ;  
             & l t ; v a l u e & g t ;  
                 & l t ; i n t & g t ; 2 2 & l t ; / i n t & g t ;  
             & l t ; / v a l u e & g t ;  
         & l t ; / i t e m & g t ;  
         & l t ; i t e m & g t ;  
             & l t ; k e y & g t ;  
                 & l t ; s t r i n g & g t ; U s e r I D & l t ; / s t r i n g & g t ;  
             & l t ; / k e y & g t ;  
             & l t ; v a l u e & g t ;  
                 & l t ; i n t & g t ; 2 3 & l t ; / i n t & g t ;  
             & l t ; / v a l u e & g t ;  
         & l t ; / i t e m & g t ;  
         & l t ; i t e m & g t ;  
             & l t ; k e y & g t ;  
                 & l t ; s t r i n g & g t ; M o d D a t e T i m e & l t ; / s t r i n g & g t ;  
             & l t ; / k e y & g t ;  
             & l t ; v a l u e & g t ;  
                 & l t ; i n t & g t ; 2 4 & l t ; / i n t & g t ;  
             & l t ; / v a l u e & g t ;  
         & l t ; / i t e m & g t ;  
         & l t ; i t e m & g t ;  
             & l t ; k e y & g t ;  
                 & l t ; s t r i n g & g t ; C h a n g e R e a s o n & l t ; / s t r i n g & g t ;  
             & l t ; / k e y & g t ;  
             & l t ; v a l u e & g t ;  
                 & l t ; i n t & g t ; 2 5 & l t ; / i n t & g t ;  
             & l t ; / v a l u e & g t ;  
         & l t ; / i t e m & g t ;  
         & l t ; i t e m & g t ;  
             & l t ; k e y & g t ;  
                 & l t ; s t r i n g & g t ; C o m m o n A s s u r a n c e & l t ; / s t r i n g & g t ;  
             & l t ; / k e y & g t ;  
             & l t ; v a l u e & g t ;  
                 & l t ; i n t & g t ; 2 6 & l t ; / i n t & g t ;  
             & l t ; / v a l u e & g t ;  
         & l t ; / i t e m & g t ;  
         & l t ; i t e m & g t ;  
             & l t ; k e y & g t ;  
                 & l t ; s t r i n g & g t ; F e d e r a l T a x I D & l t ; / s t r i n g & g t ;  
             & l t ; / k e y & g t ;  
             & l t ; v a l u e & g t ;  
                 & l t ; i n t & g t ; 2 7 & l t ; / i n t & g t ;  
             & l t ; / v a l u e & g t ;  
         & l t ; / i t e m & g t ;  
     & l t ; / C o l u m n D i s p l a y I n d e x & g t ;  
     & l t ; C o l u m n F r o z e n   / & g t ;  
     & l t ; C o l u m n H i d d e n   / & g t ;  
     & l t ; C o l u m n C h e c k e d & g t ;  
         & l t ; i t e m & g t ;  
             & l t ; k e y & g t ;  
                 & l t ; s t r i n g & g t ; D i s t r i c t I D & l t ; / s t r i n g & g t ;  
             & l t ; / k e y & g t ;  
             & l t ; v a l u e & g t ;  
                 & l t ; b o o l e a n & g t ; f a l s e & l t ; / b o o l e a n & g t ;  
             & l t ; / v a l u e & g t ;  
         & l t ; / i t e m & g t ;  
         & l t ; i t e m & g t ;  
             & l t ; k e y & g t ;  
                 & l t ; s t r i n g & g t ; S s & l t ; / s t r i n g & g t ;  
             & l t ; / k e y & g t ;  
             & l t ; v a l u e & g t ;  
                 & l t ; b o o l e a n & g t ; f a l s e & l t ; / b o o l e a n & g t ;  
             & l t ; / v a l u e & g t ;  
         & l t ; / i t e m & g t ;  
         & l t ; i t e m & g t ;  
             & l t ; k e y & g t ;  
                 & l t ; s t r i n g & g t ; L e & l t ; / s t r i n g & g t ;  
             & l t ; / k e y & g t ;  
             & l t ; v a l u e & g t ;  
                 & l t ; b o o l e a n & g t ; t r u e & l t ; / b o o l e a n & g t ;  
             & l t ; / v a l u e & g t ;  
         & l t ; / i t e m & g t ;  
         & l t ; i t e m & g t ;  
             & l t ; k e y & g t ;  
                 & l t ; s t r i n g & g t ; C o & l t ; / s t r i n g & g t ;  
             & l t ; / k e y & g t ;  
             & l t ; v a l u e & g t ;  
                 & l t ; b o o l e a n & g t ; f a l s e & l t ; / b o o l e a n & g t ;  
             & l t ; / v a l u e & g t ;  
         & l t ; / i t e m & g t ;  
         & l t ; i t e m & g t ;  
             & l t ; k e y & g t ;  
                 & l t ; s t r i n g & g t ; N a m e & l t ; / s t r i n g & g t ;  
             & l t ; / k e y & g t ;  
             & l t ; v a l u e & g t ;  
                 & l t ; b o o l e a n & g t ; t r u e & l t ; / b o o l e a n & g t ;  
             & l t ; / v a l u e & g t ;  
         & l t ; / i t e m & g t ;  
         & l t ; i t e m & g t ;  
             & l t ; k e y & g t ;  
                 & l t ; s t r i n g & g t ; O r g T y p e & l t ; / s t r i n g & g t ;  
             & l t ; / k e y & g t ;  
             & l t ; v a l u e & g t ;  
                 & l t ; b o o l e a n & g t ; t r u e & l t ; / b o o l e a n & g t ;  
             & l t ; / v a l u e & g t ;  
         & l t ; / i t e m & g t ;  
         & l t ; i t e m & g t ;  
             & l t ; k e y & g t ;  
                 & l t ; s t r i n g & g t ; S e c t o r & l t ; / s t r i n g & g t ;  
             & l t ; / k e y & g t ;  
             & l t ; v a l u e & g t ;  
                 & l t ; b o o l e a n & g t ; t r u e & l t ; / b o o l e a n & g t ;  
             & l t ; / v a l u e & g t ;  
         & l t ; / i t e m & g t ;  
         & l t ; i t e m & g t ;  
             & l t ; k e y & g t ;  
                 & l t ; s t r i n g & g t ; L e v e l & l t ; / s t r i n g & g t ;  
             & l t ; / k e y & g t ;  
             & l t ; v a l u e & g t ;  
                 & l t ; b o o l e a n & g t ; f a l s e & l t ; / b o o l e a n & g t ;  
             & l t ; / v a l u e & g t ;  
         & l t ; / i t e m & g t ;  
         & l t ; i t e m & g t ;  
             & l t ; k e y & g t ;  
                 & l t ; s t r i n g & g t ; O p S t a t u s & l t ; / s t r i n g & g t ;  
             & l t ; / k e y & g t ;  
             & l t ; v a l u e & g t ;  
                 & l t ; b o o l e a n & g t ; t r u e & l t ; / b o o l e a n & g t ;  
             & l t ; / v a l u e & g t ;  
         & l t ; / i t e m & g t ;  
         & l t ; i t e m & g t ;  
             & l t ; k e y & g t ;  
                 & l t ; s t r i n g & g t ; L e K 1 2 & l t ; / s t r i n g & g t ;  
             & l t ; / k e y & g t ;  
             & l t ; v a l u e & g t ;  
                 & l t ; b o o l e a n & g t ; f a l s e & l t ; / b o o l e a n & g t ;  
             & l t ; / v a l u e & g t ;  
         & l t ; / i t e m & g t ;  
         & l t ; i t e m & g t ;  
             & l t ; k e y & g t ;  
                 & l t ; s t r i n g & g t ; L e C o o p & l t ; / s t r i n g & g t ;  
             & l t ; / k e y & g t ;  
             & l t ; v a l u e & g t ;  
                 & l t ; b o o l e a n & g t ; f a l s e & l t ; / b o o l e a n & g t ;  
             & l t ; / v a l u e & g t ;  
         & l t ; / i t e m & g t ;  
         & l t ; i t e m & g t ;  
             & l t ; k e y & g t ;  
                 & l t ; s t r i n g & g t ; P a r t i c i p a t i n g I n C o o p & l t ; / s t r i n g & g t ;  
             & l t ; / k e y & g t ;  
             & l t ; v a l u e & g t ;  
                 & l t ; b o o l e a n & g t ; f a l s e & l t ; / b o o l e a n & g t ;  
             & l t ; / v a l u e & g t ;  
         & l t ; / i t e m & g t ;  
         & l t ; i t e m & g t ;  
             & l t ; k e y & g t ;  
                 & l t ; s t r i n g & g t ; D i s t r i c t N u m b e r & l t ; / s t r i n g & g t ;  
             & l t ; / k e y & g t ;  
             & l t ; v a l u e & g t ;  
                 & l t ; b o o l e a n & g t ; f a l s e & l t ; / b o o l e a n & g t ;  
             & l t ; / v a l u e & g t ;  
         & l t ; / i t e m & g t ;  
         & l t ; i t e m & g t ;  
             & l t ; k e y & g t ;  
                 & l t ; s t r i n g & g t ; S i z e C a t e g o r y & l t ; / s t r i n g & g t ;  
             & l t ; / k e y & g t ;  
             & l t ; v a l u e & g t ;  
                 & l t ; b o o l e a n & g t ; f a l s e & l t ; / b o o l e a n & g t ;  
             & l t ; / v a l u e & g t ;  
         & l t ; / i t e m & g t ;  
         & l t ; i t e m & g t ;  
             & l t ; k e y & g t ;  
                 & l t ; s t r i n g & g t ; P h o n e & l t ; / s t r i n g & g t ;  
             & l t ; / k e y & g t ;  
             & l t ; v a l u e & g t ;  
                 & l t ; b o o l e a n & g t ; f a l s e & l t ; / b o o l e a n & g t ;  
             & l t ; / v a l u e & g t ;  
         & l t ; / i t e m & g t ;  
         & l t ; i t e m & g t ;  
             & l t ; k e y & g t ;  
                 & l t ; s t r i n g & g t ; E x t e n s i o n & l t ; / s t r i n g & g t ;  
             & l t ; / k e y & g t ;  
             & l t ; v a l u e & g t ;  
                 & l t ; b o o l e a n & g t ; f a l s e & l t ; / b o o l e a n & g t ;  
             & l t ; / v a l u e & g t ;  
         & l t ; / i t e m & g t ;  
         & l t ; i t e m & g t ;  
             & l t ; k e y & g t ;  
                 & l t ; s t r i n g & g t ; F a x & l t ; / s t r i n g & g t ;  
             & l t ; / k e y & g t ;  
             & l t ; v a l u e & g t ;  
                 & l t ; b o o l e a n & g t ; f a l s e & l t ; / b o o l e a n & g t ;  
             & l t ; / v a l u e & g t ;  
         & l t ; / i t e m & g t ;  
         & l t ; i t e m & g t ;  
             & l t ; k e y & g t ;  
                 & l t ; s t r i n g & g t ; E m a i l & l t ; / s t r i n g & g t ;  
             & l t ; / k e y & g t ;  
             & l t ; v a l u e & g t ;  
                 & l t ; b o o l e a n & g t ; f a l s e & l t ; / b o o l e a n & g t ;  
             & l t ; / v a l u e & g t ;  
         & l t ; / i t e m & g t ;  
         & l t ; i t e m & g t ;  
             & l t ; k e y & g t ;  
                 & l t ; s t r i n g & g t ; N c e s & l t ; / s t r i n g & g t ;  
             & l t ; / k e y & g t ;  
             & l t ; v a l u e & g t ;  
                 & l t ; b o o l e a n & g t ; f a l s e & l t ; / b o o l e a n & g t ;  
             & l t ; / v a l u e & g t ;  
         & l t ; / i t e m & g t ;  
         & l t ; i t e m & g t ;  
             & l t ; k e y & g t ;  
                 & l t ; s t r i n g & g t ; W e b A d d r e s s & l t ; / s t r i n g & g t ;  
             & l t ; / k e y & g t ;  
             & l t ; v a l u e & g t ;  
                 & l t ; b o o l e a n & g t ; f a l s e & l t ; / b o o l e a n & g t ;  
             & l t ; / v a l u e & g t ;  
         & l t ; / i t e m & g t ;  
         & l t ; i t e m & g t ;  
             & l t ; k e y & g t ;  
                 & l t ; s t r i n g & g t ; D U N S N u m b e r & l t ; / s t r i n g & g t ;  
             & l t ; / k e y & g t ;  
             & l t ; v a l u e & g t ;  
                 & l t ; b o o l e a n & g t ; f a l s e & l t ; / b o o l e a n & g t ;  
             & l t ; / v a l u e & g t ;  
         & l t ; / i t e m & g t ;  
         & l t ; i t e m & g t ;  
             & l t ; k e y & g t ;  
                 & l t ; s t r i n g & g t ; S t a r t D a t e & l t ; / s t r i n g & g t ;  
             & l t ; / k e y & g t ;  
             & l t ; v a l u e & g t ;  
                 & l t ; b o o l e a n & g t ; f a l s e & l t ; / b o o l e a n & g t ;  
             & l t ; / v a l u e & g t ;  
         & l t ; / i t e m & g t ;  
         & l t ; i t e m & g t ;  
             & l t ; k e y & g t ;  
                 & l t ; s t r i n g & g t ; E x p i r e D a t e & l t ; / s t r i n g & g t ;  
             & l t ; / k e y & g t ;  
             & l t ; v a l u e & g t ;  
                 & l t ; b o o l e a n & g t ; t r u e & l t ; / b o o l e a n & g t ;  
             & l t ; / v a l u e & g t ;  
         & l t ; / i t e m & g t ;  
         & l t ; i t e m & g t ;  
             & l t ; k e y & g t ;  
                 & l t ; s t r i n g & g t ; U s e r I D & l t ; / s t r i n g & g t ;  
             & l t ; / k e y & g t ;  
             & l t ; v a l u e & g t ;  
                 & l t ; b o o l e a n & g t ; f a l s e & l t ; / b o o l e a n & g t ;  
             & l t ; / v a l u e & g t ;  
         & l t ; / i t e m & g t ;  
         & l t ; i t e m & g t ;  
             & l t ; k e y & g t ;  
                 & l t ; s t r i n g & g t ; M o d D a t e T i m e & l t ; / s t r i n g & g t ;  
             & l t ; / k e y & g t ;  
             & l t ; v a l u e & g t ;  
                 & l t ; b o o l e a n & g t ; f a l s e & l t ; / b o o l e a n & g t ;  
             & l t ; / v a l u e & g t ;  
         & l t ; / i t e m & g t ;  
         & l t ; i t e m & g t ;  
             & l t ; k e y & g t ;  
                 & l t ; s t r i n g & g t ; C h a n g e R e a s o n & l t ; / s t r i n g & g t ;  
             & l t ; / k e y & g t ;  
             & l t ; v a l u e & g t ;  
                 & l t ; b o o l e a n & g t ; f a l s e & l t ; / b o o l e a n & g t ;  
             & l t ; / v a l u e & g t ;  
         & l t ; / i t e m & g t ;  
         & l t ; i t e m & g t ;  
             & l t ; k e y & g t ;  
                 & l t ; s t r i n g & g t ; C o m m o n A s s u r a n c e & l t ; / s t r i n g & g t ;  
             & l t ; / k e y & g t ;  
             & l t ; v a l u e & g t ;  
                 & l t ; b o o l e a n & g t ; f a l s e & l t ; / b o o l e a n & g t ;  
             & l t ; / v a l u e & g t ;  
         & l t ; / i t e m & g t ;  
         & l t ; i t e m & g t ;  
             & l t ; k e y & g t ;  
                 & l t ; s t r i n g & g t ; F e d e r a l T a x I D & l t ; / s t r i n g & g t ;  
             & l t ; / k e y & g t ;  
             & l t ; v a l u e & g t ;  
                 & l t ; b o o l e a n & g t ; f a l s e & l t ; / b o o l e a n & g t ;  
             & l t ; / v a l u e & g t ;  
         & l t ; / i t e m & g t ;  
     & l t ; / C o l u m n C h e c k e d & g t ;  
     & l t ; C o l u m n F i l t e r & g t ;  
         & l t ; i t e m & g t ;  
             & l t ; k e y & g t ;  
                 & l t ; s t r i n g & g t ; O r g T y p e & l t ; / s t r i n g & g t ;  
             & l t ; / k e y & g t ;  
             & l t ; v a l u e & g t ;  
                 & l t ; F i l t e r E x p r e s s i o n   x s i : n i l = " t r u e "   / & g t ;  
             & l t ; / v a l u e & g t ;  
         & l t ; / i t e m & g t ;  
         & l t ; i t e m & g t ;  
             & l t ; k e y & g t ;  
                 & l t ; s t r i n g & g t ; S e c t o r & l t ; / s t r i n g & g t ;  
             & l t ; / k e y & g t ;  
             & l t ; v a l u e & g t ;  
                 & l t ; F i l t e r E x p r e s s i o n   x s i : n i l = " t r u e "   / & g t ;  
             & l t ; / v a l u e & g t ;  
         & l t ; / i t e m & g t ;  
         & l t ; i t e m & g t ;  
             & l t ; k e y & g t ;  
                 & l t ; s t r i n g & g t ; O p S t a t u s & l t ; / s t r i n g & g t ;  
             & l t ; / k e y & g t ;  
             & l t ; v a l u e & g t ;  
                 & l t ; F i l t e r E x p r e s s i o n   x s i : n i l = " t r u e "   / & g t ;  
             & l t ; / v a l u e & g t ;  
         & l t ; / i t e m & g t ;  
         & l t ; i t e m & g t ;  
             & l t ; k e y & g t ;  
                 & l t ; s t r i n g & g t ; E x p i r e D a t e & l t ; / s t r i n g & g t ;  
             & l t ; / k e y & g t ;  
             & l t ; v a l u e & g t ;  
                 & l t ; F i l t e r E x p r e s s i o n   x s i : n i l = " t r u e "   / & g t ;  
             & l t ; / v a l u e & g t ;  
         & l t ; / i t e m & g t ;  
     & l t ; / C o l u m n F i l t e r & g t ;  
     & l t ; S e l e c t i o n F i l t e r & g t ;  
         & l t ; i t e m & g t ;  
             & l t ; k e y & g t ;  
                 & l t ; s t r i n g & g t ; O r g T y p e & l t ; / s t r i n g & g t ;  
             & l t ; / k e y & g t ;  
             & l t ; v a l u e & g t ;  
                 & l t ; S e l e c t i o n F i l t e r & g t ;  
                     & l t ; S e l e c t i o n T y p e & g t ; S e l e c t & l t ; / S e l e c t i o n T y p e & g t ;  
                     & l t ; I t e m s & g t ;  
                         & l t ; a n y T y p e   x s i : t y p e = " x s d : s t r i n g " & g t ; D I S T R I C T & l t ; / a n y T y p e & g t ;  
                     & l t ; / I t e m s & g t ;  
                 & l t ; / S e l e c t i o n F i l t e r & g t ;  
             & l t ; / v a l u e & g t ;  
         & l t ; / i t e m & g t ;  
         & l t ; i t e m & g t ;  
             & l t ; k e y & g t ;  
                 & l t ; s t r i n g & g t ; S e c t o r & l t ; / s t r i n g & g t ;  
             & l t ; / k e y & g t ;  
             & l t ; v a l u e & g t ;  
                 & l t ; S e l e c t i o n F i l t e r & g t ;  
                     & l t ; S e l e c t i o n T y p e & g t ; D e s e l e c t & l t ; / S e l e c t i o n T y p e & g t ;  
                     & l t ; I t e m s & g t ;  
                         & l t ; a n y T y p e   x s i : t y p e = " x s d : s t r i n g " & g t ; N O N P U B L I C & l t ; / a n y T y p e & g t ;  
                     & l t ; / I t e m s & g t ;  
                 & l t ; / S e l e c t i o n F i l t e r & g t ;  
             & l t ; / v a l u e & g t ;  
         & l t ; / i t e m & g t ;  
         & l t ; i t e m & g t ;  
             & l t ; k e y & g t ;  
                 & l t ; s t r i n g & g t ; O p S t a t u s & l t ; / s t r i n g & g t ;  
             & l t ; / k e y & g t ;  
             & l t ; v a l u e & g t ;  
                 & l t ; S e l e c t i o n F i l t e r & g t ;  
                     & l t ; S e l e c t i o n T y p e & g t ; S e l e c t & l t ; / S e l e c t i o n T y p e & g t ;  
                     & l t ; I t e m s & g t ;  
                         & l t ; a n y T y p e   x s i : t y p e = " x s d : s t r i n g " & g t ; O P E R & l t ; / a n y T y p e & g t ;  
                     & l t ; / I t e m s & g t ;  
                 & l t ; / S e l e c t i o n F i l t e r & g t ;  
             & l t ; / v a l u e & g t ;  
         & l t ; / i t e m & g t ;  
         & l t ; i t e m & g t ;  
             & l t ; k e y & g t ;  
                 & l t ; s t r i n g & g t ; E x p i r e D a t e & l t ; / s t r i n g & g t ;  
             & l t ; / k e y & g t ;  
             & l t ; v a l u e & g t ;  
                 & l t ; S e l e c t i o n F i l t e r & g t ;  
                     & l t ; S e l e c t i o n T y p e & g t ; S e l e c t & l t ; / S e l e c t i o n T y p e & g t ;  
                     & l t ; I t e m s & g t ;  
                         & l t ; a n y T y p e   x s i : t y p e = " x s d : d a t e T i m e " & g t ; 2 0 5 0 - 0 1 - 0 1 T 0 0 : 0 0 : 0 0 & l t ; / a n y T y p e & g t ;  
                     & l t ; / I t e m s & g t ;  
                 & l t ; / S e l e c t i o n F i l t e r & g t ;  
             & l t ; / v a l u e & g t ;  
         & l t ; / i t e m & g t ;  
     & l t ; / S e l e c t i o n F i l t e r & g t ;  
     & l t ; F i l t e r P a r a m e t e r s & g t ;  
         & l t ; i t e m & g t ;  
             & l t ; k e y & g t ;  
                 & l t ; s t r i n g & g t ; O r g T y p e & l t ; / s t r i n g & g t ;  
             & l t ; / k e y & g t ;  
             & l t ; v a l u e & g t ;  
                 & l t ; C o m m a n d P a r a m e t e r s   / & g t ;  
             & l t ; / v a l u e & g t ;  
         & l t ; / i t e m & g t ;  
         & l t ; i t e m & g t ;  
             & l t ; k e y & g t ;  
                 & l t ; s t r i n g & g t ; S e c t o r & l t ; / s t r i n g & g t ;  
             & l t ; / k e y & g t ;  
             & l t ; v a l u e & g t ;  
                 & l t ; C o m m a n d P a r a m e t e r s   / & g t ;  
             & l t ; / v a l u e & g t ;  
         & l t ; / i t e m & g t ;  
         & l t ; i t e m & g t ;  
             & l t ; k e y & g t ;  
                 & l t ; s t r i n g & g t ; O p S t a t u s & l t ; / s t r i n g & g t ;  
             & l t ; / k e y & g t ;  
             & l t ; v a l u e & g t ;  
                 & l t ; C o m m a n d P a r a m e t e r s   / & g t ;  
             & l t ; / v a l u e & g t ;  
         & l t ; / i t e m & g t ;  
         & l t ; i t e m & g t ;  
             & l t ; k e y & g t ;  
                 & l t ; s t r i n g & g t ; E x p i r e D a t e & l t ; / s t r i n g & g t ;  
             & l t ; / k e y & g t ;  
             & l t ; v a l u e & g t ;  
                 & l t ; C o m m a n d P a r a m e t e r s   / & g t ;  
             & l t ; / v a l u e & g t ;  
         & l t ; / i t e m & g t ;  
     & l t ; / F i l t e r P a r a m e t e r s & g t ;  
     & l t ; I s S o r t D e s c e n d i n g & g t ; f a l s e & l t ; / I s S o r t D e s c e n d i n g & g t ;  
 & l t ; / T a b l e W i d g e t G r i d S e r i a l i z a t i o n & g t ; ] ] & g t ; & l t ; / A n n o t a t i o n C o n t e n t & g t ; & l t ; / G e m i n i & g t ; < / V a l u e > < / A n n o t a t i o n > < A n n o t a t i o n > < N a m e > Q u e r y E d i t o r S e r i a l i z a t i o n < / N a m e > < / A n n o t a t i o n > < A n n o t a t i o n > < N a m e > I s Q u e r y E d i t o r U s e d < / N a m e > < V a l u e > F a l s e < / V a l u e > < / A n n o t a t i o n > < / A n n o t a t i o n s > < S o u r c e   x s i : t y p e = " D a t a S o u r c e V i e w B i n d i n g " > < D a t a S o u r c e V i e w I D > S a n d b o x < / D a t a S o u r c e V i e w I D > < / S o u r c e > < U n k n o w n M e m b e r   v a l u e n s = " d d l 2 0 0 _ 2 0 0 " > A u t o m a t i c N u l l < / U n k n o w n M e m b e r > < E r r o r C o n f i g u r a t i o n > < K e y N o t F o u n d > I g n o r e E r r o r < / K e y N o t F o u n d > < K e y D u p l i c a t e > R e p o r t A n d S t o p < / K e y D u p l i c a t e > < N u l l K e y N o t A l l o w e d > R e p o r t A n d S t o p < / N u l l K e y N o t A l l o w e d > < / E r r o r C o n f i g u r a t i o n > < S t o r a g e M o d e   v a l u e n s = " d d l 2 0 0 _ 2 0 0 " > I n M e m o r y < / S t o r a g e M o d e > < L a n g u a g e > 1 0 3 3 < / L a n g u a g e > < U n k n o w n M e m b e r N a m e > U n k n o w n < / U n k n o w n M e m b e r N a m e > < A t t r i b u t e s > < 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 L e < / A t t r i b u t e I D > < O v e r r i d e B e h a v i o r > N o n e < / O v e r r i d e B e h a v i o r > < N a m e > L e < / N a m e > < / A t t r i b u t e R e l a t i o n s h i p > < A t t r i b u t e R e l a t i o n s h i p > < A t t r i b u t e I D > N a m e < / A t t r i b u t e I D > < O v e r r i d e B e h a v i o r > N o n e < / O v e r r i d e B e h a v i o r > < N a m e > N a m e _ < / N a m e > < / A t t r i b u t e R e l a t i o n s h i p > < A t t r i b u t e R e l a t i o n s h i p > < A t t r i b u t e I D > O r g T y p e < / A t t r i b u t e I D > < O v e r r i d e B e h a v i o r > N o n e < / O v e r r i d e B e h a v i o r > < N a m e > O r g T y p e < / N a m e > < / A t t r i b u t e R e l a t i o n s h i p > < A t t r i b u t e R e l a t i o n s h i p > < A t t r i b u t e I D > S e c t o r < / A t t r i b u t e I D > < O v e r r i d e B e h a v i o r > N o n e < / O v e r r i d e B e h a v i o r > < N a m e > S e c t o r < / N a m e > < / A t t r i b u t e R e l a t i o n s h i p > < A t t r i b u t e R e l a t i o n s h i p > < A t t r i b u t e I D > O p S t a t u s < / A t t r i b u t e I D > < O v e r r i d e B e h a v i o r > N o n e < / O v e r r i d e B e h a v i o r > < N a m e > O p S t a t u s < / N a m e > < / A t t r i b u t e R e l a t i o n s h i p > < A t t r i b u t e R e l a t i o n s h i p > < A t t r i b u t e I D > E x p i r e D a t e < / A t t r i b u t e I D > < O v e r r i d e B e h a v i o r > N o n e < / O v e r r i d e B e h a v i o r > < N a m e > E x p i r e D a t e < / N a m e > < / A t t r i b u t e R e l a t i o n s h i p > < / A t t r i b u t e R e l a t i o n s h i p s > < O r d e r B y > K e y < / O r d e r B y > < A t t r i b u t e H i e r a r c h y V i s i b l e > f a l s e < / A t t r i b u t e H i e r a r c h y V i s i b l e > < / A t t r i b u t e > < A t t r i b u t e > < I D > L e < / I D > < N a m e > L e < / N a m e > < K e y C o l u m n s > < K e y C o l u m n > < N u l l P r o c e s s i n g > P r e s e r v e < / N u l l P r o c e s s i n g > < D a t a T y p e > W C h a r < / D a t a T y p e > < D a t a S i z e > 1 3 1 0 7 2 < / D a t a S i z e > < I n v a l i d X m l C h a r a c t e r s > R e m o v e < / I n v a l i d X m l C h a r a c t e r s > < S o u r c e   x s i : t y p e = " C o l u m n B i n d i n g " > < T a b l e I D > _ x 0 0 3 1 _ d b 4 d 3 5 0 - 4 7 4 b - 4 f 1 6 - 8 5 6 3 - 1 3 8 4 8 a 7 2 a b 6 f < / T a b l e I D > < C o l u m n I D > L e < / C o l u m n I D > < / S o u r c e > < / K e y C o l u m n > < / K e y C o l u m n s > < N a m e C o l u m n > < N u l l P r o c e s s i n g > Z e r o O r B l a n k < / N u l l P r o c e s s i n g > < D a t a T y p e > W C h a r < / D a t a T y p e > < D a t a S i z e > 1 3 1 0 7 2 < / D a t a S i z e > < I n v a l i d X m l C h a r a c t e r s > R e m o v e < / I n v a l i d X m l C h a r a c t e r s > < S o u r c e   x s i : t y p e = " C o l u m n B i n d i n g " > < T a b l e I D > _ x 0 0 3 1 _ d b 4 d 3 5 0 - 4 7 4 b - 4 f 1 6 - 8 5 6 3 - 1 3 8 4 8 a 7 2 a b 6 f < / T a b l e I D > < C o l u m n I D > L e < / C o l u m n I D > < / S o u r c e > < / N a m e C o l u m n > < O r d e r B y > K e y < / O r d e r B y > < / A t t r i b u t e > < A t t r i b u t e > < I D > N a m e < / I D > < N a m e > N a m e < / N a m e > < K e y C o l u m n s > < K e y C o l u m n > < N u l l P r o c e s s i n g > P r e s e r v e < / N u l l P r o c e s s i n g > < D a t a T y p e > W C h a r < / D a t a T y p e > < D a t a S i z e > 1 3 1 0 7 2 < / D a t a S i z e > < I n v a l i d X m l C h a r a c t e r s > R e m o v e < / I n v a l i d X m l C h a r a c t e r s > < S o u r c e   x s i : t y p e = " C o l u m n B i n d i n g " > < T a b l e I D > _ x 0 0 3 1 _ d b 4 d 3 5 0 - 4 7 4 b - 4 f 1 6 - 8 5 6 3 - 1 3 8 4 8 a 7 2 a b 6 f < / T a b l e I D > < C o l u m n I D > N a m e < / C o l u m n I D > < / S o u r c e > < / K e y C o l u m n > < / K e y C o l u m n s > < N a m e C o l u m n > < N u l l P r o c e s s i n g > Z e r o O r B l a n k < / N u l l P r o c e s s i n g > < D a t a T y p e > W C h a r < / D a t a T y p e > < D a t a S i z e > 1 3 1 0 7 2 < / D a t a S i z e > < I n v a l i d X m l C h a r a c t e r s > R e m o v e < / I n v a l i d X m l C h a r a c t e r s > < S o u r c e   x s i : t y p e = " C o l u m n B i n d i n g " > < T a b l e I D > _ x 0 0 3 1 _ d b 4 d 3 5 0 - 4 7 4 b - 4 f 1 6 - 8 5 6 3 - 1 3 8 4 8 a 7 2 a b 6 f < / T a b l e I D > < C o l u m n I D > N a m e < / C o l u m n I D > < / S o u r c e > < / N a m e C o l u m n > < O r d e r B y > K e y < / O r d e r B y > < / A t t r i b u t e > < A t t r i b u t e > < I D > O r g T y p e < / I D > < N a m e > O r g T y p e < / N a m e > < K e y C o l u m n s > < K e y C o l u m n > < N u l l P r o c e s s i n g > P r e s e r v e < / N u l l P r o c e s s i n g > < D a t a T y p e > W C h a r < / D a t a T y p e > < D a t a S i z e > 1 3 1 0 7 2 < / D a t a S i z e > < I n v a l i d X m l C h a r a c t e r s > R e m o v e < / I n v a l i d X m l C h a r a c t e r s > < S o u r c e   x s i : t y p e = " C o l u m n B i n d i n g " > < T a b l e I D > _ x 0 0 3 1 _ d b 4 d 3 5 0 - 4 7 4 b - 4 f 1 6 - 8 5 6 3 - 1 3 8 4 8 a 7 2 a b 6 f < / T a b l e I D > < C o l u m n I D > O r g T y p e < / C o l u m n I D > < / S o u r c e > < / K e y C o l u m n > < / K e y C o l u m n s > < N a m e C o l u m n > < N u l l P r o c e s s i n g > Z e r o O r B l a n k < / N u l l P r o c e s s i n g > < D a t a T y p e > W C h a r < / D a t a T y p e > < D a t a S i z e > 1 3 1 0 7 2 < / D a t a S i z e > < I n v a l i d X m l C h a r a c t e r s > R e m o v e < / I n v a l i d X m l C h a r a c t e r s > < S o u r c e   x s i : t y p e = " C o l u m n B i n d i n g " > < T a b l e I D > _ x 0 0 3 1 _ d b 4 d 3 5 0 - 4 7 4 b - 4 f 1 6 - 8 5 6 3 - 1 3 8 4 8 a 7 2 a b 6 f < / T a b l e I D > < C o l u m n I D > O r g T y p e < / C o l u m n I D > < / S o u r c e > < / N a m e C o l u m n > < O r d e r B y > K e y < / O r d e r B y > < / A t t r i b u t e > < A t t r i b u t e > < I D > S e c t o r < / I D > < N a m e > S e c t o r < / N a m e > < K e y C o l u m n s > < K e y C o l u m n > < N u l l P r o c e s s i n g > P r e s e r v e < / N u l l P r o c e s s i n g > < D a t a T y p e > W C h a r < / D a t a T y p e > < D a t a S i z e > 1 3 1 0 7 2 < / D a t a S i z e > < I n v a l i d X m l C h a r a c t e r s > R e m o v e < / I n v a l i d X m l C h a r a c t e r s > < S o u r c e   x s i : t y p e = " C o l u m n B i n d i n g " > < T a b l e I D > _ x 0 0 3 1 _ d b 4 d 3 5 0 - 4 7 4 b - 4 f 1 6 - 8 5 6 3 - 1 3 8 4 8 a 7 2 a b 6 f < / T a b l e I D > < C o l u m n I D > S e c t o r < / C o l u m n I D > < / S o u r c e > < / K e y C o l u m n > < / K e y C o l u m n s > < N a m e C o l u m n > < N u l l P r o c e s s i n g > Z e r o O r B l a n k < / N u l l P r o c e s s i n g > < D a t a T y p e > W C h a r < / D a t a T y p e > < D a t a S i z e > 1 3 1 0 7 2 < / D a t a S i z e > < I n v a l i d X m l C h a r a c t e r s > R e m o v e < / I n v a l i d X m l C h a r a c t e r s > < S o u r c e   x s i : t y p e = " C o l u m n B i n d i n g " > < T a b l e I D > _ x 0 0 3 1 _ d b 4 d 3 5 0 - 4 7 4 b - 4 f 1 6 - 8 5 6 3 - 1 3 8 4 8 a 7 2 a b 6 f < / T a b l e I D > < C o l u m n I D > S e c t o r < / C o l u m n I D > < / S o u r c e > < / N a m e C o l u m n > < O r d e r B y > K e y < / O r d e r B y > < / A t t r i b u t e > < A t t r i b u t e > < I D > O p S t a t u s < / I D > < N a m e > O p S t a t u s < / N a m e > < K e y C o l u m n s > < K e y C o l u m n > < N u l l P r o c e s s i n g > P r e s e r v e < / N u l l P r o c e s s i n g > < D a t a T y p e > W C h a r < / D a t a T y p e > < D a t a S i z e > 1 3 1 0 7 2 < / D a t a S i z e > < I n v a l i d X m l C h a r a c t e r s > R e m o v e < / I n v a l i d X m l C h a r a c t e r s > < S o u r c e   x s i : t y p e = " C o l u m n B i n d i n g " > < T a b l e I D > _ x 0 0 3 1 _ d b 4 d 3 5 0 - 4 7 4 b - 4 f 1 6 - 8 5 6 3 - 1 3 8 4 8 a 7 2 a b 6 f < / T a b l e I D > < C o l u m n I D > O p S t a t u s < / C o l u m n I D > < / S o u r c e > < / K e y C o l u m n > < / K e y C o l u m n s > < N a m e C o l u m n > < N u l l P r o c e s s i n g > Z e r o O r B l a n k < / N u l l P r o c e s s i n g > < D a t a T y p e > W C h a r < / D a t a T y p e > < D a t a S i z e > 1 3 1 0 7 2 < / D a t a S i z e > < I n v a l i d X m l C h a r a c t e r s > R e m o v e < / I n v a l i d X m l C h a r a c t e r s > < S o u r c e   x s i : t y p e = " C o l u m n B i n d i n g " > < T a b l e I D > _ x 0 0 3 1 _ d b 4 d 3 5 0 - 4 7 4 b - 4 f 1 6 - 8 5 6 3 - 1 3 8 4 8 a 7 2 a b 6 f < / T a b l e I D > < C o l u m n I D > O p S t a t u s < / C o l u m n I D > < / S o u r c e > < / N a m e C o l u m n > < O r d e r B y > K e y < / O r d e r B y > < / A t t r i b u t e > < A t t r i b u t e > < I D > E x p i r e D a t e < / I D > < N a m e > E x p i r e D a t e < / N a m e > < K e y C o l u m n s > < K e y C o l u m n > < N u l l P r o c e s s i n g > P r e s e r v e < / N u l l P r o c e s s i n g > < D a t a T y p e > D a t e < / D a t a T y p e > < D a t a S i z e > - 1 < / D a t a S i z e > < S o u r c e   x s i : t y p e = " C o l u m n B i n d i n g " > < T a b l e I D > _ x 0 0 3 1 _ d b 4 d 3 5 0 - 4 7 4 b - 4 f 1 6 - 8 5 6 3 - 1 3 8 4 8 a 7 2 a b 6 f < / T a b l e I D > < C o l u m n I D > E x p i r e D a t e < / C o l u m n I D > < / S o u r c e > < / K e y C o l u m n > < / K e y C o l u m n s > < N a m e C o l u m n > < N u l l P r o c e s s i n g > Z e r o O r B l a n k < / N u l l P r o c e s s i n g > < D a t a T y p e > W C h a r < / D a t a T y p e > < D a t a S i z e > - 1 < / D a t a S i z e > < S o u r c e   x s i : t y p e = " C o l u m n B i n d i n g " > < T a b l e I D > _ x 0 0 3 1 _ d b 4 d 3 5 0 - 4 7 4 b - 4 f 1 6 - 8 5 6 3 - 1 3 8 4 8 a 7 2 a b 6 f < / T a b l e I D > < C o l u m n I D > E x p i r e D a t e < / C o l u m n I D > < / S o u r c e > < / N a m e C o l u m n > < O r d e r B y > K e y < / O r d e r B y > < / A t t r i b u t e > < / A t t r i b u t e s > < P r o a c t i v e C a c h i n g > < S i l e n c e I n t e r v a l > - P T 1 S < / S i l e n c e I n t e r v a l > < L a t e n c y > - P T 1 S < / L a t e n c y > < S i l e n c e O v e r r i d e I n t e r v a l > - P T 1 S < / S i l e n c e O v e r r i d e I n t e r v a l > < F o r c e R e b u i l d I n t e r v a l > - P T 1 S < / F o r c e R e b u i l d I n t e r v a l > < S o u r c e   x s i : t y p e = " P r o a c t i v e C a c h i n g I n h e r i t e d B i n d i n g "   / > < / P r o a c t i v e C a c h i n g > < / D i m e n s i o n > < / D i m e n s i o n s > < C u b e s > < C u b e > < I D > S a n d b o x < / I D > < N a m e > S a n d b o x < / N a m e > < L a n g u a g e > 1 0 3 3 < / L a n g u a g e > < D i m e n s i o n s > < D i m e n s i o n > < I D > a 1 0 9 5 b c f - 8 9 2 d - 4 4 1 a - b 7 e 4 - 4 c 0 7 1 7 6 5 2 2 d e < / I D > < N a m e > t b l M F A N B < / N a m e > < D i m e n s i o n I D > a 1 0 9 5 b c f - 8 9 2 d - 4 4 1 a - b 7 e 4 - 4 c 0 7 1 7 6 5 2 2 d e < / D i m e n s i o n I D > < A t t r i b u t e s > < A t t r i b u t e > < A t t r i b u t e I D > R o w N u m b e r < / A t t r i b u t e I D > < A t t r i b u t e H i e r a r c h y V i s i b l e > f a l s e < / A t t r i b u t e H i e r a r c h y V i s i b l e > < / A t t r i b u t e > < A t t r i b u t e > < A t t r i b u t e I D > L E < / A t t r i b u t e I D > < / A t t r i b u t e > < A t t r i b u t e > < A t t r i b u t e I D > S t a t e F Y < / A t t r i b u t e I D > < / A t t r i b u t e > < A t t r i b u t e > < A t t r i b u t e I D > C u r r e n t A N B < / A t t r i b u t e I D > < / A t t r i b u t e > < A t t r i b u t e > < A t t r i b u t e I D > C u r r e n t B u d g e t L i m i t a t i o n A N B < / A t t r i b u t e I D > < / A t t r i b u t e > < A t t r i b u t e > < A t t r i b u t e I D > B u d g e t U n i t < / A t t r i b u t e I D > < / A t t r i b u t e > < / A t t r i b u t e s > < / D i m e n s i o n > < D i m e n s i o n > < I D > 7 f e b 2 6 8 a - 0 d 6 e - 4 6 9 c - 9 2 5 a - 5 4 b e c 0 1 1 3 6 a a < / I D > < N a m e > t b l M F B u d g e t < / N a m e > < D i m e n s i o n I D > 7 f e b 2 6 8 a - 0 d 6 e - 4 6 9 c - 9 2 5 a - 5 4 b e c 0 1 1 3 6 a a < / D i m e n s i o n I D > < A t t r i b u t e s > < A t t r i b u t e > < A t t r i b u t e I D > R o w N u m b e r < / A t t r i b u t e I D > < A t t r i b u t e H i e r a r c h y V i s i b l e > f a l s e < / A t t r i b u t e H i e r a r c h y V i s i b l e > < / A t t r i b u t e > < A t t r i b u t e > < A t t r i b u t e I D > L E < / A t t r i b u t e I D > < / A t t r i b u t e > < A t t r i b u t e > < A t t r i b u t e I D > S t a t e F y < / A t t r i b u t e I D > < / A t t r i b u t e > < A t t r i b u t e > < A t t r i b u t e I D > F u n d C o d e < / A t t r i b u t e I D > < / A t t r i b u t e > < A t t r i b u t e > < A t t r i b u t e I D > B u d g e t R e v e n u e C o d e < / A t t r i b u t e I D > < / A t t r i b u t e > < A t t r i b u t e > < A t t r i b u t e I D > A m o u n t < / A t t r i b u t e I D > < / A t t r i b u t e > < / A t t r i b u t e s > < / D i m e n s i o n > < D i m e n s i o n > < I D > b 6 4 2 5 0 4 6 - 3 e 4 e - 4 6 2 4 - 9 8 3 b - 5 a e a 2 4 f 5 c b 2 c < / I D > < N a m e > t b l M F D S A < / N a m e > < D i m e n s i o n I D > b 6 4 2 5 0 4 6 - 3 e 4 e - 4 6 2 4 - 9 8 3 b - 5 a e a 2 4 f 5 c b 2 c < / D i m e n s i o n I D > < A t t r i b u t e s > < A t t r i b u t e > < A t t r i b u t e I D > R o w N u m b e r < / A t t r i b u t e I D > < A t t r i b u t e H i e r a r c h y V i s i b l e > f a l s e < / A t t r i b u t e H i e r a r c h y V i s i b l e > < / A t t r i b u t e > < A t t r i b u t e > < A t t r i b u t e I D > L E < / A t t r i b u t e I D > < / A t t r i b u t e > < A t t r i b u t e > < A t t r i b u t e I D > S t a t e F Y < / A t t r i b u t e I D > < / A t t r i b u t e > < A t t r i b u t e > < A t t r i b u t e I D > B u d g e t e d B a s i c E n t i t l e m e n t B u d g e t L i m i t a t i o n < / A t t r i b u t e I D > < / A t t r i b u t e > < A t t r i b u t e > < A t t r i b u t e I D > B u d g e t U n i t < / A t t r i b u t e I D > < / A t t r i b u t e > < / A t t r i b u t e s > < / D i m e n s i o n > < D i m e n s i o n > < I D > 6 3 0 1 2 f 1 f - 0 2 6 2 - 4 e 6 b - b 6 3 f - 1 7 f 3 a 9 3 5 7 c c c < / I D > < N a m e > t b l A S E n r o l l m e n t V i e w   1 < / N a m e > < D i m e n s i o n I D > 6 3 0 1 2 f 1 f - 0 2 6 2 - 4 e 6 b - b 6 3 f - 1 7 f 3 a 9 3 5 7 c c c < / D i m e n s i o n I D > < A t t r i b u t e s > < A t t r i b u t e > < A t t r i b u t e I D > R o w N u m b e r < / A t t r i b u t e I D > < A t t r i b u t e H i e r a r c h y V i s i b l e > f a l s e < / A t t r i b u t e H i e r a r c h y V i s i b l e > < / A t t r i b u t e > < A t t r i b u t e > < A t t r i b u t e I D > C o l l e c t i o n < / A t t r i b u t e I D > < / A t t r i b u t e > < A t t r i b u t e > < A t t r i b u t e I D > F i s c a l Y e a r < / A t t r i b u t e I D > < / A t t r i b u t e > < A t t r i b u t e > < A t t r i b u t e I D > L e < / A t t r i b u t e I D > < / A t t r i b u t e > < A t t r i b u t e > < A t t r i b u t e I D > L e N a m e < / A t t r i b u t e I D > < / A t t r i b u t e > < A t t r i b u t e > < A t t r i b u t e I D > s e c t o r < / A t t r i b u t e I D > < / A t t r i b u t e > < A t t r i b u t e > < A t t r i b u t e I D > g r a d e < / A t t r i b u t e I D > < / A t t r i b u t e > < A t t r i b u t e > < A t t r i b u t e I D > L E P S t a t u s < / A t t r i b u t e I D > < / A t t r i b u t e > < A t t r i b u t e > < A t t r i b u t e I D > S t u d e n t C o u n t < / A t t r i b u t e I D > < / A t t r i b u t e > < / A t t r i b u t e s > < / D i m e n s i o n > < D i m e n s i o n > < I D > 1 d b 4 d 3 5 0 - 4 7 4 b - 4 f 1 6 - 8 5 6 3 - 1 3 8 4 8 a 7 2 a b 6 f < / I D > < N a m e > t b l C e n D i s t r i c t < / N a m e > < D i m e n s i o n I D > 1 d b 4 d 3 5 0 - 4 7 4 b - 4 f 1 6 - 8 5 6 3 - 1 3 8 4 8 a 7 2 a b 6 f < / D i m e n s i o n I D > < A t t r i b u t e s > < A t t r i b u t e > < A t t r i b u t e I D > R o w N u m b e r < / A t t r i b u t e I D > < A t t r i b u t e H i e r a r c h y V i s i b l e > f a l s e < / A t t r i b u t e H i e r a r c h y V i s i b l e > < / A t t r i b u t e > < A t t r i b u t e > < A t t r i b u t e I D > L e < / A t t r i b u t e I D > < / A t t r i b u t e > < A t t r i b u t e > < A t t r i b u t e I D > N a m e < / A t t r i b u t e I D > < / A t t r i b u t e > < A t t r i b u t e > < A t t r i b u t e I D > O r g T y p e < / A t t r i b u t e I D > < / A t t r i b u t e > < A t t r i b u t e > < A t t r i b u t e I D > S e c t o r < / A t t r i b u t e I D > < / A t t r i b u t e > < A t t r i b u t e > < A t t r i b u t e I D > O p S t a t u s < / A t t r i b u t e I D > < / A t t r i b u t e > < A t t r i b u t e > < A t t r i b u t e I D > E x p i r e D a t e < / A t t r i b u t e I D > < / A t t r i b u t e > < / A t t r i b u t e s > < / D i m e n s i o n > < / D i m e n s i o n s > < M e a s u r e G r o u p s > < M e a s u r e G r o u p > < I D > a 1 0 9 5 b c f - 8 9 2 d - 4 4 1 a - b 7 e 4 - 4 c 0 7 1 7 6 5 2 2 d e < / I D > < N a m e > t b l M F A N B < / N a m e > < M e a s u r e s > < M e a s u r e > < I D > a 1 0 9 5 b c f - 8 9 2 d - 4 4 1 a - b 7 e 4 - 4 c 0 7 1 7 6 5 2 2 d e < / I D > < N a m e > _ C o u n t   t b l M F A N B < / N a m e > < A g g r e g a t e F u n c t i o n > C o u n t < / A g g r e g a t e F u n c t i o n > < D a t a T y p e > B i g I n t < / D a t a T y p e > < S o u r c e > < D a t a T y p e > B i g I n t < / D a t a T y p e > < D a t a S i z e > 8 < / D a t a S i z e > < S o u r c e   x s i : t y p e = " R o w B i n d i n g " > < T a b l e I D > a 1 0 9 5 b c f - 8 9 2 d - 4 4 1 a - b 7 e 4 - 4 c 0 7 1 7 6 5 2 2 d e < / 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 a 1 0 9 5 b c f - 8 9 2 d - 4 4 1 a - b 7 e 4 - 4 c 0 7 1 7 6 5 2 2 d e < / C u b e D i m e n s i o n I D > < A t t r i b u t e s > < A t t r i b u t e > < A t t r i b u t e I D > R o w N u m b e r < / A t t r i b u t e I D > < K e y C o l u m n s > < K e y C o l u m n > < D a t a T y p e > I n t e g e r < / D a t a T y p e > < S o u r c e   x s i : t y p e = " C o l u m n B i n d i n g " > < T a b l e I D > t b l M F A N B < / T a b l e I D > < C o l u m n I D > R o w N u m b e r < / C o l u m n I D > < / S o u r c e > < / K e y C o l u m n > < / K e y C o l u m n s > < T y p e > G r a n u l a r i t y < / T y p e > < / A t t r i b u t e > < A t t r i b u t e > < A t t r i b u t e I D > L E < / A t t r i b u t e I D > < K e y C o l u m n s > < K e y C o l u m n > < N u l l P r o c e s s i n g > P r e s e r v e < / N u l l P r o c e s s i n g > < D a t a T y p e > W C h a r < / D a t a T y p e > < D a t a S i z e > 1 3 1 0 7 2 < / D a t a S i z e > < I n v a l i d X m l C h a r a c t e r s > R e m o v e < / I n v a l i d X m l C h a r a c t e r s > < S o u r c e   x s i : t y p e = " C o l u m n B i n d i n g " > < T a b l e I D > a 1 0 9 5 b c f - 8 9 2 d - 4 4 1 a - b 7 e 4 - 4 c 0 7 1 7 6 5 2 2 d e < / T a b l e I D > < C o l u m n I D > L E < / C o l u m n I D > < / S o u r c e > < / K e y C o l u m n > < / K e y C o l u m n s > < / A t t r i b u t e > < A t t r i b u t e > < A t t r i b u t e I D > S t a t e F Y < / A t t r i b u t e I D > < K e y C o l u m n s > < K e y C o l u m n > < N u l l P r o c e s s i n g > P r e s e r v e < / N u l l P r o c e s s i n g > < D a t a T y p e > B i g I n t < / D a t a T y p e > < D a t a S i z e > - 1 < / D a t a S i z e > < I n v a l i d X m l C h a r a c t e r s > R e m o v e < / I n v a l i d X m l C h a r a c t e r s > < S o u r c e   x s i : t y p e = " C o l u m n B i n d i n g " > < T a b l e I D > a 1 0 9 5 b c f - 8 9 2 d - 4 4 1 a - b 7 e 4 - 4 c 0 7 1 7 6 5 2 2 d e < / T a b l e I D > < C o l u m n I D > S t a t e F Y < / C o l u m n I D > < / S o u r c e > < / K e y C o l u m n > < / K e y C o l u m n s > < / A t t r i b u t e > < A t t r i b u t e > < A t t r i b u t e I D > C u r r e n t A N B < / A t t r i b u t e I D > < K e y C o l u m n s > < K e y C o l u m n > < N u l l P r o c e s s i n g > P r e s e r v e < / N u l l P r o c e s s i n g > < D a t a T y p e > B i g I n t < / D a t a T y p e > < D a t a S i z e > - 1 < / D a t a S i z e > < I n v a l i d X m l C h a r a c t e r s > R e m o v e < / I n v a l i d X m l C h a r a c t e r s > < S o u r c e   x s i : t y p e = " C o l u m n B i n d i n g " > < T a b l e I D > a 1 0 9 5 b c f - 8 9 2 d - 4 4 1 a - b 7 e 4 - 4 c 0 7 1 7 6 5 2 2 d e < / T a b l e I D > < C o l u m n I D > C u r r e n t A N B < / C o l u m n I D > < / S o u r c e > < / K e y C o l u m n > < / K e y C o l u m n s > < / A t t r i b u t e > < A t t r i b u t e > < A t t r i b u t e I D > C u r r e n t B u d g e t L i m i t a t i o n A N B < / A t t r i b u t e I D > < K e y C o l u m n s > < K e y C o l u m n > < N u l l P r o c e s s i n g > P r e s e r v e < / N u l l P r o c e s s i n g > < D a t a T y p e > B i g I n t < / D a t a T y p e > < D a t a S i z e > - 1 < / D a t a S i z e > < I n v a l i d X m l C h a r a c t e r s > R e m o v e < / I n v a l i d X m l C h a r a c t e r s > < S o u r c e   x s i : t y p e = " C o l u m n B i n d i n g " > < T a b l e I D > a 1 0 9 5 b c f - 8 9 2 d - 4 4 1 a - b 7 e 4 - 4 c 0 7 1 7 6 5 2 2 d e < / T a b l e I D > < C o l u m n I D > C u r r e n t B u d g e t L i m i t a t i o n A N B < / C o l u m n I D > < / S o u r c e > < / K e y C o l u m n > < / K e y C o l u m n s > < / A t t r i b u t e > < A t t r i b u t e > < A t t r i b u t e I D > B u d g e t U n i t < / A t t r i b u t e I D > < K e y C o l u m n s > < K e y C o l u m n > < N u l l P r o c e s s i n g > P r e s e r v e < / N u l l P r o c e s s i n g > < D a t a T y p e > W C h a r < / D a t a T y p e > < D a t a S i z e > - 1 < / D a t a S i z e > < S o u r c e   x s i : t y p e = " C o l u m n B i n d i n g " > < T a b l e I D > a 1 0 9 5 b c f - 8 9 2 d - 4 4 1 a - b 7 e 4 - 4 c 0 7 1 7 6 5 2 2 d e < / T a b l e I D > < C o l u m n I D > B u d g e t U n i t < / C o l u m n I D > < / S o u r c e > < / K e y C o l u m n > < / K e y C o l u m n s > < / A t t r i b u t e > < / A t t r i b u t e s > < d d l 2 0 0 _ 2 0 0 : S h a r e D i m e n s i o n S t o r a g e > S h a r e d < / d d l 2 0 0 _ 2 0 0 : S h a r e D i m e n s i o n S t o r a g e > < / D i m e n s i o n > < / D i m e n s i o n s > < P a r t i t i o n s > < P a r t i t i o n > < I D > a 1 0 9 5 b c f - 8 9 2 d - 4 4 1 a - b 7 e 4 - 4 c 0 7 1 7 6 5 2 2 d e < / I D > < N a m e > t b l M F A N B < / N a m e > < S o u r c e   x s i : t y p e = " Q u e r y B i n d i n g " > < D a t a S o u r c e I D > f 7 e f 7 0 4 9 - b e 0 9 - 4 7 2 3 - 8 2 2 7 - f e 5 5 a 8 d 4 6 4 4 d < / D a t a S o u r c e I D > < Q u e r y D e f i n i t i o n > S E L E C T   [ d b o ] . [ t b l M F A N B ] . [ L E ] , [ d b o ] . [ t b l M F A N B ] . [ S t a t e F Y ] , [ d b o ] . [ t b l M F A N B ] . [ B u d g e t U n i t ] , [ d b o ] . [ t b l M F A N B ] . [ C u r r e n t A N B ] , [ d b o ] . [ t b l M F A N B ] . [ C u r r e n t B u d g e t L i m i t a t i o n A N B ]  
 	 	 F R O M   [ d b o ] . [ t b l M F A N B ] < / Q u e r y D e f i n i t i o n > < / S o u r c e > < S t o r a g e M o d e   v a l u e n s = " d d l 2 0 0 _ 2 0 0 " > I n M e m o r y < / S t o r a g e M o d e > < P r o c e s s i n g M o d e > R e g u l a r < / P r o c e s s i n g M o d e > < E r r o r C o n f i g u r a t i o n > < K e y N o t F o u n d > I g n o r e E r r o r < / K e y N o t F o u n d > < K e y D u p l i c a t e > R e p o r t A n d S t o p < / K e y D u p l i c a t e > < N u l l K e y N o t A l l o w e d > R e p o r t A n d S t o p < / N u l l K e y N o t A l l o w e d > < / E r r o r C o n f i g u r a t i o n > < 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I D > 7 f e b 2 6 8 a - 0 d 6 e - 4 6 9 c - 9 2 5 a - 5 4 b e c 0 1 1 3 6 a a < / I D > < N a m e > t b l M F B u d g e t < / N a m e > < M e a s u r e s > < M e a s u r e > < I D > 7 f e b 2 6 8 a - 0 d 6 e - 4 6 9 c - 9 2 5 a - 5 4 b e c 0 1 1 3 6 a a < / I D > < N a m e > _ C o u n t   t b l M F B u d g e t < / N a m e > < A g g r e g a t e F u n c t i o n > C o u n t < / A g g r e g a t e F u n c t i o n > < D a t a T y p e > B i g I n t < / D a t a T y p e > < S o u r c e > < D a t a T y p e > B i g I n t < / D a t a T y p e > < D a t a S i z e > 8 < / D a t a S i z e > < S o u r c e   x s i : t y p e = " R o w B i n d i n g " > < T a b l e I D > _ x 0 0 3 7 _ f e b 2 6 8 a - 0 d 6 e - 4 6 9 c - 9 2 5 a - 5 4 b e c 0 1 1 3 6 a a < / 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 7 f e b 2 6 8 a - 0 d 6 e - 4 6 9 c - 9 2 5 a - 5 4 b e c 0 1 1 3 6 a a < / C u b e D i m e n s i o n I D > < A t t r i b u t e s > < A t t r i b u t e > < A t t r i b u t e I D > R o w N u m b e r < / A t t r i b u t e I D > < K e y C o l u m n s > < K e y C o l u m n > < D a t a T y p e > I n t e g e r < / D a t a T y p e > < S o u r c e   x s i : t y p e = " C o l u m n B i n d i n g " > < T a b l e I D > t b l M F B u d g e t < / T a b l e I D > < C o l u m n I D > R o w N u m b e r < / C o l u m n I D > < / S o u r c e > < / K e y C o l u m n > < / K e y C o l u m n s > < T y p e > G r a n u l a r i t y < / T y p e > < / A t t r i b u t e > < A t t r i b u t e > < A t t r i b u t e I D > L E < / A t t r i b u t e I D > < K e y C o l u m n s > < K e y C o l u m n > < N u l l P r o c e s s i n g > P r e s e r v e < / N u l l P r o c e s s i n g > < D a t a T y p e > W C h a r < / D a t a T y p e > < D a t a S i z e > 1 3 1 0 7 2 < / D a t a S i z e > < I n v a l i d X m l C h a r a c t e r s > R e m o v e < / I n v a l i d X m l C h a r a c t e r s > < S o u r c e   x s i : t y p e = " C o l u m n B i n d i n g " > < T a b l e I D > _ x 0 0 3 7 _ f e b 2 6 8 a - 0 d 6 e - 4 6 9 c - 9 2 5 a - 5 4 b e c 0 1 1 3 6 a a < / T a b l e I D > < C o l u m n I D > L E < / C o l u m n I D > < / S o u r c e > < / K e y C o l u m n > < / K e y C o l u m n s > < / A t t r i b u t e > < A t t r i b u t e > < A t t r i b u t e I D > S t a t e F y < / A t t r i b u t e I D > < K e y C o l u m n s > < K e y C o l u m n > < N u l l P r o c e s s i n g > P r e s e r v e < / N u l l P r o c e s s i n g > < D a t a T y p e > B i g I n t < / D a t a T y p e > < D a t a S i z e > - 1 < / D a t a S i z e > < I n v a l i d X m l C h a r a c t e r s > R e m o v e < / I n v a l i d X m l C h a r a c t e r s > < S o u r c e   x s i : t y p e = " C o l u m n B i n d i n g " > < T a b l e I D > _ x 0 0 3 7 _ f e b 2 6 8 a - 0 d 6 e - 4 6 9 c - 9 2 5 a - 5 4 b e c 0 1 1 3 6 a a < / T a b l e I D > < C o l u m n I D > S t a t e F y < / C o l u m n I D > < / S o u r c e > < / K e y C o l u m n > < / K e y C o l u m n s > < / A t t r i b u t e > < A t t r i b u t e > < A t t r i b u t e I D > F u n d C o d e < / A t t r i b u t e I D > < K e y C o l u m n s > < K e y C o l u m n > < N u l l P r o c e s s i n g > P r e s e r v e < / N u l l P r o c e s s i n g > < D a t a T y p e > W C h a r < / D a t a T y p e > < D a t a S i z e > 1 3 1 0 7 2 < / D a t a S i z e > < I n v a l i d X m l C h a r a c t e r s > R e m o v e < / I n v a l i d X m l C h a r a c t e r s > < S o u r c e   x s i : t y p e = " C o l u m n B i n d i n g " > < T a b l e I D > _ x 0 0 3 7 _ f e b 2 6 8 a - 0 d 6 e - 4 6 9 c - 9 2 5 a - 5 4 b e c 0 1 1 3 6 a a < / T a b l e I D > < C o l u m n I D > F u n d C o d e < / C o l u m n I D > < / S o u r c e > < / K e y C o l u m n > < / K e y C o l u m n s > < / A t t r i b u t e > < A t t r i b u t e > < A t t r i b u t e I D > B u d g e t R e v e n u e C o d e < / A t t r i b u t e I D > < K e y C o l u m n s > < K e y C o l u m n > < N u l l P r o c e s s i n g > P r e s e r v e < / N u l l P r o c e s s i n g > < D a t a T y p e > W C h a r < / D a t a T y p e > < D a t a S i z e > 1 3 1 0 7 2 < / D a t a S i z e > < I n v a l i d X m l C h a r a c t e r s > R e m o v e < / I n v a l i d X m l C h a r a c t e r s > < S o u r c e   x s i : t y p e = " C o l u m n B i n d i n g " > < T a b l e I D > _ x 0 0 3 7 _ f e b 2 6 8 a - 0 d 6 e - 4 6 9 c - 9 2 5 a - 5 4 b e c 0 1 1 3 6 a a < / T a b l e I D > < C o l u m n I D > B u d g e t R e v e n u e C o d e < / C o l u m n I D > < / S o u r c e > < / K e y C o l u m n > < / K e y C o l u m n s > < / A t t r i b u t e > < A t t r i b u t e > < A t t r i b u t e I D > A m o u n t < / A t t r i b u t e I D > < K e y C o l u m n s > < K e y C o l u m n > < N u l l P r o c e s s i n g > P r e s e r v e < / N u l l P r o c e s s i n g > < D a t a T y p e > D o u b l e < / D a t a T y p e > < D a t a S i z e > - 1 < / D a t a S i z e > < I n v a l i d X m l C h a r a c t e r s > R e m o v e < / I n v a l i d X m l C h a r a c t e r s > < S o u r c e   x s i : t y p e = " C o l u m n B i n d i n g " > < T a b l e I D > _ x 0 0 3 7 _ f e b 2 6 8 a - 0 d 6 e - 4 6 9 c - 9 2 5 a - 5 4 b e c 0 1 1 3 6 a a < / T a b l e I D > < C o l u m n I D > A m o u n t < / C o l u m n I D > < / S o u r c e > < / K e y C o l u m n > < / K e y C o l u m n s > < / A t t r i b u t e > < / A t t r i b u t e s > < d d l 2 0 0 _ 2 0 0 : S h a r e D i m e n s i o n S t o r a g e > S h a r e d < / d d l 2 0 0 _ 2 0 0 : S h a r e D i m e n s i o n S t o r a g e > < / D i m e n s i o n > < / D i m e n s i o n s > < P a r t i t i o n s > < P a r t i t i o n > < I D > 7 f e b 2 6 8 a - 0 d 6 e - 4 6 9 c - 9 2 5 a - 5 4 b e c 0 1 1 3 6 a a < / I D > < N a m e > t b l M F B u d g e t < / N a m e > < S o u r c e   x s i : t y p e = " Q u e r y B i n d i n g " > < D a t a S o u r c e I D > e 2 c 1 8 1 a 7 - c 5 c 7 - 4 4 2 f - b 0 7 7 - 6 4 0 8 2 5 0 0 c 1 c a < / D a t a S o u r c e I D > < Q u e r y D e f i n i t i o n > S E L E C T   [ d b o ] . [ t b l M F B u d g e t ] . [ L E ] , [ d b o ] . [ t b l M F B u d g e t ] . [ S t a t e F y ] , [ d b o ] . [ t b l M F B u d g e t ] . [ F u n d C o d e ] , [ d b o ] . [ t b l M F B u d g e t ] . [ B u d g e t R e v e n u e C o d e ] , [ d b o ] . [ t b l M F B u d g e t ] . [ A m o u n t ]  
 	 	 F R O M   [ d b o ] . [ t b l M F B u d g e t ]     W H E R E   [ F u n d C o d e ]   =   N ' 0 1 ' < / Q u e r y D e f i n i t i o n > < / S o u r c e > < S t o r a g e M o d e   v a l u e n s = " d d l 2 0 0 _ 2 0 0 " > I n M e m o r y < / S t o r a g e M o d e > < P r o c e s s i n g M o d e > R e g u l a r < / P r o c e s s i n g M o d e > < E r r o r C o n f i g u r a t i o n > < K e y N o t F o u n d > I g n o r e E r r o r < / K e y N o t F o u n d > < K e y D u p l i c a t e > R e p o r t A n d S t o p < / K e y D u p l i c a t e > < N u l l K e y N o t A l l o w e d > R e p o r t A n d S t o p < / N u l l K e y N o t A l l o w e d > < / E r r o r C o n f i g u r a t i o n > < 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I D > b 6 4 2 5 0 4 6 - 3 e 4 e - 4 6 2 4 - 9 8 3 b - 5 a e a 2 4 f 5 c b 2 c < / I D > < N a m e > t b l M F D S A < / N a m e > < M e a s u r e s > < M e a s u r e > < I D > b 6 4 2 5 0 4 6 - 3 e 4 e - 4 6 2 4 - 9 8 3 b - 5 a e a 2 4 f 5 c b 2 c < / I D > < N a m e > _ C o u n t   t b l M F D S A < / N a m e > < A g g r e g a t e F u n c t i o n > C o u n t < / A g g r e g a t e F u n c t i o n > < D a t a T y p e > B i g I n t < / D a t a T y p e > < S o u r c e > < D a t a T y p e > B i g I n t < / D a t a T y p e > < D a t a S i z e > 8 < / D a t a S i z e > < S o u r c e   x s i : t y p e = " R o w B i n d i n g " > < T a b l e I D > b 6 4 2 5 0 4 6 - 3 e 4 e - 4 6 2 4 - 9 8 3 b - 5 a e a 2 4 f 5 c b 2 c < / 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 b 6 4 2 5 0 4 6 - 3 e 4 e - 4 6 2 4 - 9 8 3 b - 5 a e a 2 4 f 5 c b 2 c < / C u b e D i m e n s i o n I D > < A t t r i b u t e s > < A t t r i b u t e > < A t t r i b u t e I D > R o w N u m b e r < / A t t r i b u t e I D > < K e y C o l u m n s > < K e y C o l u m n > < D a t a T y p e > I n t e g e r < / D a t a T y p e > < S o u r c e   x s i : t y p e = " C o l u m n B i n d i n g " > < T a b l e I D > t b l M F D S A < / T a b l e I D > < C o l u m n I D > R o w N u m b e r < / C o l u m n I D > < / S o u r c e > < / K e y C o l u m n > < / K e y C o l u m n s > < T y p e > G r a n u l a r i t y < / T y p e > < / A t t r i b u t e > < A t t r i b u t e > < A t t r i b u t e I D > L E < / A t t r i b u t e I D > < K e y C o l u m n s > < K e y C o l u m n > < N u l l P r o c e s s i n g > P r e s e r v e < / N u l l P r o c e s s i n g > < D a t a T y p e > W C h a r < / D a t a T y p e > < D a t a S i z e > 1 3 1 0 7 2 < / D a t a S i z e > < I n v a l i d X m l C h a r a c t e r s > R e m o v e < / I n v a l i d X m l C h a r a c t e r s > < S o u r c e   x s i : t y p e = " C o l u m n B i n d i n g " > < T a b l e I D > b 6 4 2 5 0 4 6 - 3 e 4 e - 4 6 2 4 - 9 8 3 b - 5 a e a 2 4 f 5 c b 2 c < / T a b l e I D > < C o l u m n I D > L E < / C o l u m n I D > < / S o u r c e > < / K e y C o l u m n > < / K e y C o l u m n s > < / A t t r i b u t e > < A t t r i b u t e > < A t t r i b u t e I D > S t a t e F Y < / A t t r i b u t e I D > < K e y C o l u m n s > < K e y C o l u m n > < N u l l P r o c e s s i n g > P r e s e r v e < / N u l l P r o c e s s i n g > < D a t a T y p e > B i g I n t < / D a t a T y p e > < D a t a S i z e > - 1 < / D a t a S i z e > < I n v a l i d X m l C h a r a c t e r s > R e m o v e < / I n v a l i d X m l C h a r a c t e r s > < S o u r c e   x s i : t y p e = " C o l u m n B i n d i n g " > < T a b l e I D > b 6 4 2 5 0 4 6 - 3 e 4 e - 4 6 2 4 - 9 8 3 b - 5 a e a 2 4 f 5 c b 2 c < / T a b l e I D > < C o l u m n I D > S t a t e F Y < / C o l u m n I D > < / S o u r c e > < / K e y C o l u m n > < / K e y C o l u m n s > < / A t t r i b u t e > < A t t r i b u t e > < A t t r i b u t e I D > B u d g e t e d B a s i c E n t i t l e m e n t B u d g e t L i m i t a t i o n < / A t t r i b u t e I D > < K e y C o l u m n s > < K e y C o l u m n > < N u l l P r o c e s s i n g > P r e s e r v e < / N u l l P r o c e s s i n g > < D a t a T y p e > D o u b l e < / D a t a T y p e > < D a t a S i z e > - 1 < / D a t a S i z e > < I n v a l i d X m l C h a r a c t e r s > R e m o v e < / I n v a l i d X m l C h a r a c t e r s > < S o u r c e   x s i : t y p e = " C o l u m n B i n d i n g " > < T a b l e I D > b 6 4 2 5 0 4 6 - 3 e 4 e - 4 6 2 4 - 9 8 3 b - 5 a e a 2 4 f 5 c b 2 c < / T a b l e I D > < C o l u m n I D > B u d g e t e d B a s i c E n t i t l e m e n t B u d g e t L i m i t a t i o n < / C o l u m n I D > < / S o u r c e > < / K e y C o l u m n > < / K e y C o l u m n s > < / A t t r i b u t e > < A t t r i b u t e > < A t t r i b u t e I D > B u d g e t U n i t < / A t t r i b u t e I D > < K e y C o l u m n s > < K e y C o l u m n > < N u l l P r o c e s s i n g > P r e s e r v e < / N u l l P r o c e s s i n g > < D a t a T y p e > W C h a r < / D a t a T y p e > < D a t a S i z e > - 1 < / D a t a S i z e > < S o u r c e   x s i : t y p e = " C o l u m n B i n d i n g " > < T a b l e I D > b 6 4 2 5 0 4 6 - 3 e 4 e - 4 6 2 4 - 9 8 3 b - 5 a e a 2 4 f 5 c b 2 c < / T a b l e I D > < C o l u m n I D > B u d g e t U n i t < / C o l u m n I D > < / S o u r c e > < / K e y C o l u m n > < / K e y C o l u m n s > < / A t t r i b u t e > < / A t t r i b u t e s > < d d l 2 0 0 _ 2 0 0 : S h a r e D i m e n s i o n S t o r a g e > S h a r e d < / d d l 2 0 0 _ 2 0 0 : S h a r e D i m e n s i o n S t o r a g e > < / D i m e n s i o n > < / D i m e n s i o n s > < P a r t i t i o n s > < P a r t i t i o n > < I D > b 6 4 2 5 0 4 6 - 3 e 4 e - 4 6 2 4 - 9 8 3 b - 5 a e a 2 4 f 5 c b 2 c < / I D > < N a m e > t b l M F D S A < / N a m e > < S o u r c e   x s i : t y p e = " Q u e r y B i n d i n g " > < D a t a S o u r c e I D > 8 2 0 c d 4 3 9 - 6 c c 4 - 4 0 6 7 - 9 f 1 b - b 8 8 d 1 9 5 1 e b b e < / D a t a S o u r c e I D > < Q u e r y D e f i n i t i o n > S E L E C T   [ d b o ] . [ t b l M F D S A ] . [ L E ] , [ d b o ] . [ t b l M F D S A ] . [ S t a t e F Y ] , [ d b o ] . [ t b l M F D S A ] . [ B u d g e t U n i t ] , [ d b o ] . [ t b l M F D S A ] . [ B u d g e t e d B a s i c E n t i t l e m e n t B u d g e t L i m i t a t i o n ]  
 	 	 F R O M   [ d b o ] . [ t b l M F D S A ] < / Q u e r y D e f i n i t i o n > < / S o u r c e > < S t o r a g e M o d e   v a l u e n s = " d d l 2 0 0 _ 2 0 0 " > I n M e m o r y < / S t o r a g e M o d e > < P r o c e s s i n g M o d e > R e g u l a r < / P r o c e s s i n g M o d e > < E r r o r C o n f i g u r a t i o n > < K e y N o t F o u n d > I g n o r e E r r o r < / K e y N o t F o u n d > < K e y D u p l i c a t e > R e p o r t A n d S t o p < / K e y D u p l i c a t e > < N u l l K e y N o t A l l o w e d > R e p o r t A n d S t o p < / N u l l K e y N o t A l l o w e d > < / E r r o r C o n f i g u r a t i o n > < 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I D > 6 3 0 1 2 f 1 f - 0 2 6 2 - 4 e 6 b - b 6 3 f - 1 7 f 3 a 9 3 5 7 c c c < / I D > < N a m e > t b l A S E n r o l l m e n t V i e w   1 < / N a m e > < M e a s u r e s > < M e a s u r e > < I D > 6 3 0 1 2 f 1 f - 0 2 6 2 - 4 e 6 b - b 6 3 f - 1 7 f 3 a 9 3 5 7 c c c < / I D > < N a m e > _ C o u n t   t b l A S E n r o l l m e n t V i e w   1 < / N a m e > < A g g r e g a t e F u n c t i o n > C o u n t < / A g g r e g a t e F u n c t i o n > < D a t a T y p e > B i g I n t < / D a t a T y p e > < S o u r c e > < D a t a T y p e > B i g I n t < / D a t a T y p e > < D a t a S i z e > 8 < / D a t a S i z e > < S o u r c e   x s i : t y p e = " R o w B i n d i n g " > < T a b l e I D > _ x 0 0 3 6 _ 3 0 1 2 f 1 f - 0 2 6 2 - 4 e 6 b - b 6 3 f - 1 7 f 3 a 9 3 5 7 c c c < / 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 6 3 0 1 2 f 1 f - 0 2 6 2 - 4 e 6 b - b 6 3 f - 1 7 f 3 a 9 3 5 7 c c c < / C u b e D i m e n s i o n I D > < A t t r i b u t e s > < A t t r i b u t e > < A t t r i b u t e I D > R o w N u m b e r < / A t t r i b u t e I D > < K e y C o l u m n s > < K e y C o l u m n > < D a t a T y p e > I n t e g e r < / D a t a T y p e > < S o u r c e   x s i : t y p e = " C o l u m n B i n d i n g " > < T a b l e I D > t b l A S E n r o l l m e n t V i e w _ x 0 0 2 0 _ 1 < / T a b l e I D > < C o l u m n I D > R o w N u m b e r < / C o l u m n I D > < / S o u r c e > < / K e y C o l u m n > < / K e y C o l u m n s > < T y p e > G r a n u l a r i t y < / T y p e > < / A t t r i b u t e > < A t t r i b u t e > < A t t r i b u t e I D > C o l l e c t i o n < / A t t r i b u t e I D > < K e y C o l u m n s > < K e y C o l u m n > < N u l l P r o c e s s i n g > P r e s e r v e < / N u l l P r o c e s s i n g > < D a t a T y p e > W C h a r < / D a t a T y p e > < D a t a S i z e > 1 3 1 0 7 2 < / D a t a S i z e > < I n v a l i d X m l C h a r a c t e r s > R e m o v e < / I n v a l i d X m l C h a r a c t e r s > < S o u r c e   x s i : t y p e = " C o l u m n B i n d i n g " > < T a b l e I D > _ x 0 0 3 6 _ 3 0 1 2 f 1 f - 0 2 6 2 - 4 e 6 b - b 6 3 f - 1 7 f 3 a 9 3 5 7 c c c < / T a b l e I D > < C o l u m n I D > C o l l e c t i o n < / C o l u m n I D > < / S o u r c e > < / K e y C o l u m n > < / K e y C o l u m n s > < / A t t r i b u t e > < A t t r i b u t e > < A t t r i b u t e I D > F i s c a l Y e a r < / A t t r i b u t e I D > < K e y C o l u m n s > < K e y C o l u m n > < N u l l P r o c e s s i n g > P r e s e r v e < / N u l l P r o c e s s i n g > < D a t a T y p e > B i g I n t < / D a t a T y p e > < D a t a S i z e > - 1 < / D a t a S i z e > < I n v a l i d X m l C h a r a c t e r s > R e m o v e < / I n v a l i d X m l C h a r a c t e r s > < S o u r c e   x s i : t y p e = " C o l u m n B i n d i n g " > < T a b l e I D > _ x 0 0 3 6 _ 3 0 1 2 f 1 f - 0 2 6 2 - 4 e 6 b - b 6 3 f - 1 7 f 3 a 9 3 5 7 c c c < / T a b l e I D > < C o l u m n I D > F i s c a l Y e a r < / C o l u m n I D > < / S o u r c e > < / K e y C o l u m n > < / K e y C o l u m n s > < / A t t r i b u t e > < A t t r i b u t e > < A t t r i b u t e I D > L e < / A t t r i b u t e I D > < K e y C o l u m n s > < K e y C o l u m n > < N u l l P r o c e s s i n g > P r e s e r v e < / N u l l P r o c e s s i n g > < D a t a T y p e > W C h a r < / D a t a T y p e > < D a t a S i z e > 1 3 1 0 7 2 < / D a t a S i z e > < I n v a l i d X m l C h a r a c t e r s > R e m o v e < / I n v a l i d X m l C h a r a c t e r s > < S o u r c e   x s i : t y p e = " C o l u m n B i n d i n g " > < T a b l e I D > _ x 0 0 3 6 _ 3 0 1 2 f 1 f - 0 2 6 2 - 4 e 6 b - b 6 3 f - 1 7 f 3 a 9 3 5 7 c c c < / T a b l e I D > < C o l u m n I D > L e < / C o l u m n I D > < / S o u r c e > < / K e y C o l u m n > < / K e y C o l u m n s > < / A t t r i b u t e > < A t t r i b u t e > < A t t r i b u t e I D > L e N a m e < / A t t r i b u t e I D > < K e y C o l u m n s > < K e y C o l u m n > < N u l l P r o c e s s i n g > P r e s e r v e < / N u l l P r o c e s s i n g > < D a t a T y p e > W C h a r < / D a t a T y p e > < D a t a S i z e > 1 3 1 0 7 2 < / D a t a S i z e > < I n v a l i d X m l C h a r a c t e r s > R e m o v e < / I n v a l i d X m l C h a r a c t e r s > < S o u r c e   x s i : t y p e = " C o l u m n B i n d i n g " > < T a b l e I D > _ x 0 0 3 6 _ 3 0 1 2 f 1 f - 0 2 6 2 - 4 e 6 b - b 6 3 f - 1 7 f 3 a 9 3 5 7 c c c < / T a b l e I D > < C o l u m n I D > L e N a m e < / C o l u m n I D > < / S o u r c e > < / K e y C o l u m n > < / K e y C o l u m n s > < / A t t r i b u t e > < A t t r i b u t e > < A t t r i b u t e I D > s e c t o r < / A t t r i b u t e I D > < K e y C o l u m n s > < K e y C o l u m n > < N u l l P r o c e s s i n g > P r e s e r v e < / N u l l P r o c e s s i n g > < D a t a T y p e > W C h a r < / D a t a T y p e > < D a t a S i z e > 1 3 1 0 7 2 < / D a t a S i z e > < I n v a l i d X m l C h a r a c t e r s > R e m o v e < / I n v a l i d X m l C h a r a c t e r s > < S o u r c e   x s i : t y p e = " C o l u m n B i n d i n g " > < T a b l e I D > _ x 0 0 3 6 _ 3 0 1 2 f 1 f - 0 2 6 2 - 4 e 6 b - b 6 3 f - 1 7 f 3 a 9 3 5 7 c c c < / T a b l e I D > < C o l u m n I D > s e c t o r < / C o l u m n I D > < / S o u r c e > < / K e y C o l u m n > < / K e y C o l u m n s > < / A t t r i b u t e > < A t t r i b u t e > < A t t r i b u t e I D > g r a d e < / A t t r i b u t e I D > < K e y C o l u m n s > < K e y C o l u m n > < N u l l P r o c e s s i n g > P r e s e r v e < / N u l l P r o c e s s i n g > < D a t a T y p e > W C h a r < / D a t a T y p e > < D a t a S i z e > 1 3 1 0 7 2 < / D a t a S i z e > < I n v a l i d X m l C h a r a c t e r s > R e m o v e < / I n v a l i d X m l C h a r a c t e r s > < S o u r c e   x s i : t y p e = " C o l u m n B i n d i n g " > < T a b l e I D > _ x 0 0 3 6 _ 3 0 1 2 f 1 f - 0 2 6 2 - 4 e 6 b - b 6 3 f - 1 7 f 3 a 9 3 5 7 c c c < / T a b l e I D > < C o l u m n I D > g r a d e < / C o l u m n I D > < / S o u r c e > < / K e y C o l u m n > < / K e y C o l u m n s > < / A t t r i b u t e > < A t t r i b u t e > < A t t r i b u t e I D > L E P S t a t u s < / A t t r i b u t e I D > < K e y C o l u m n s > < K e y C o l u m n > < N u l l P r o c e s s i n g > P r e s e r v e < / N u l l P r o c e s s i n g > < D a t a T y p e > W C h a r < / D a t a T y p e > < D a t a S i z e > 1 3 1 0 7 2 < / D a t a S i z e > < I n v a l i d X m l C h a r a c t e r s > R e m o v e < / I n v a l i d X m l C h a r a c t e r s > < S o u r c e   x s i : t y p e = " C o l u m n B i n d i n g " > < T a b l e I D > _ x 0 0 3 6 _ 3 0 1 2 f 1 f - 0 2 6 2 - 4 e 6 b - b 6 3 f - 1 7 f 3 a 9 3 5 7 c c c < / T a b l e I D > < C o l u m n I D > L E P S t a t u s < / C o l u m n I D > < / S o u r c e > < / K e y C o l u m n > < / K e y C o l u m n s > < / A t t r i b u t e > < A t t r i b u t e > < A t t r i b u t e I D > S t u d e n t C o u n t < / A t t r i b u t e I D > < K e y C o l u m n s > < K e y C o l u m n > < N u l l P r o c e s s i n g > P r e s e r v e < / N u l l P r o c e s s i n g > < D a t a T y p e > B i g I n t < / D a t a T y p e > < D a t a S i z e > - 1 < / D a t a S i z e > < I n v a l i d X m l C h a r a c t e r s > R e m o v e < / I n v a l i d X m l C h a r a c t e r s > < S o u r c e   x s i : t y p e = " C o l u m n B i n d i n g " > < T a b l e I D > _ x 0 0 3 6 _ 3 0 1 2 f 1 f - 0 2 6 2 - 4 e 6 b - b 6 3 f - 1 7 f 3 a 9 3 5 7 c c c < / T a b l e I D > < C o l u m n I D > S t u d e n t C o u n t < / C o l u m n I D > < / S o u r c e > < / K e y C o l u m n > < / K e y C o l u m n s > < / A t t r i b u t e > < / A t t r i b u t e s > < d d l 2 0 0 _ 2 0 0 : S h a r e D i m e n s i o n S t o r a g e > S h a r e d < / d d l 2 0 0 _ 2 0 0 : S h a r e D i m e n s i o n S t o r a g e > < / D i m e n s i o n > < / D i m e n s i o n s > < P a r t i t i o n s > < P a r t i t i o n > < I D > 6 3 0 1 2 f 1 f - 0 2 6 2 - 4 e 6 b - b 6 3 f - 1 7 f 3 a 9 3 5 7 c c c < / I D > < N a m e > t b l A S E n r o l l m e n t V i e w   1 < / N a m e > < S o u r c e   x s i : t y p e = " Q u e r y B i n d i n g " > < D a t a S o u r c e I D > 1 8 6 3 3 3 2 e - e f 6 0 - 4 d 9 f - b 3 b f - 1 4 7 d c 5 8 d 9 f f 8 < / D a t a S o u r c e I D > < Q u e r y D e f i n i t i o n > S E L E C T   [ d b o ] . [ t b l A S E n r o l l m e n t V i e w ] . [ C o l l e c t i o n ] , [ d b o ] . [ t b l A S E n r o l l m e n t V i e w ] . [ F i s c a l Y e a r ] , [ d b o ] . [ t b l A S E n r o l l m e n t V i e w ] . [ L e ] , [ d b o ] . [ t b l A S E n r o l l m e n t V i e w ] . [ L e N a m e ] , [ d b o ] . [ t b l A S E n r o l l m e n t V i e w ] . [ s e c t o r ] , [ d b o ] . [ t b l A S E n r o l l m e n t V i e w ] . [ g r a d e ] , [ d b o ] . [ t b l A S E n r o l l m e n t V i e w ] . [ L E P S t a t u s ] , [ d b o ] . [ t b l A S E n r o l l m e n t V i e w ] . [ S t u d e n t C o u n t ]  
 	 	 F R O M   [ d b o ] . [ t b l A S E n r o l l m e n t V i e w ]     W H E R E   [ C o l l e c t i o n ]   =   N ' O c t o b e r '   A N D   ( N O T ( [ s e c t o r ]   =   N ' N O N P U B L I C ' )   O R   [ s e c t o r ]   I S   N U L L )   A N D   ( N O T ( [ g r a d e ]   =   N ' P K ' )   O R   [ g r a d e ]   I S   N U L L ) < / Q u e r y D e f i n i t i o n > < / S o u r c e > < S t o r a g e M o d e   v a l u e n s = " d d l 2 0 0 _ 2 0 0 " > I n M e m o r y < / S t o r a g e M o d e > < P r o c e s s i n g M o d e > R e g u l a r < / P r o c e s s i n g M o d e > < E r r o r C o n f i g u r a t i o n > < K e y N o t F o u n d > I g n o r e E r r o r < / K e y N o t F o u n d > < K e y D u p l i c a t e > R e p o r t A n d S t o p < / K e y D u p l i c a t e > < N u l l K e y N o t A l l o w e d > R e p o r t A n d S t o p < / N u l l K e y N o t A l l o w e d > < / E r r o r C o n f i g u r a t i o n > < 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I D > 1 d b 4 d 3 5 0 - 4 7 4 b - 4 f 1 6 - 8 5 6 3 - 1 3 8 4 8 a 7 2 a b 6 f < / I D > < N a m e > t b l C e n D i s t r i c t < / N a m e > < M e a s u r e s > < M e a s u r e > < I D > 1 d b 4 d 3 5 0 - 4 7 4 b - 4 f 1 6 - 8 5 6 3 - 1 3 8 4 8 a 7 2 a b 6 f < / I D > < N a m e > _ C o u n t   t b l C e n D i s t r i c t < / N a m e > < A g g r e g a t e F u n c t i o n > C o u n t < / A g g r e g a t e F u n c t i o n > < D a t a T y p e > B i g I n t < / D a t a T y p e > < S o u r c e > < D a t a T y p e > B i g I n t < / D a t a T y p e > < D a t a S i z e > 8 < / D a t a S i z e > < S o u r c e   x s i : t y p e = " R o w B i n d i n g " > < T a b l e I D > _ x 0 0 3 1 _ d b 4 d 3 5 0 - 4 7 4 b - 4 f 1 6 - 8 5 6 3 - 1 3 8 4 8 a 7 2 a b 6 f < / 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 1 d b 4 d 3 5 0 - 4 7 4 b - 4 f 1 6 - 8 5 6 3 - 1 3 8 4 8 a 7 2 a b 6 f < / C u b e D i m e n s i o n I D > < A t t r i b u t e s > < A t t r i b u t e > < A t t r i b u t e I D > R o w N u m b e r < / A t t r i b u t e I D > < K e y C o l u m n s > < K e y C o l u m n > < D a t a T y p e > I n t e g e r < / D a t a T y p e > < S o u r c e   x s i : t y p e = " C o l u m n B i n d i n g " > < T a b l e I D > t b l C e n D i s t r i c t < / T a b l e I D > < C o l u m n I D > R o w N u m b e r < / C o l u m n I D > < / S o u r c e > < / K e y C o l u m n > < / K e y C o l u m n s > < T y p e > G r a n u l a r i t y < / T y p e > < / A t t r i b u t e > < A t t r i b u t e > < A t t r i b u t e I D > L e < / A t t r i b u t e I D > < K e y C o l u m n s > < K e y C o l u m n > < N u l l P r o c e s s i n g > P r e s e r v e < / N u l l P r o c e s s i n g > < D a t a T y p e > W C h a r < / D a t a T y p e > < D a t a S i z e > 1 3 1 0 7 2 < / D a t a S i z e > < I n v a l i d X m l C h a r a c t e r s > R e m o v e < / I n v a l i d X m l C h a r a c t e r s > < S o u r c e   x s i : t y p e = " C o l u m n B i n d i n g " > < T a b l e I D > _ x 0 0 3 1 _ d b 4 d 3 5 0 - 4 7 4 b - 4 f 1 6 - 8 5 6 3 - 1 3 8 4 8 a 7 2 a b 6 f < / T a b l e I D > < C o l u m n I D > L e < / C o l u m n I D > < / S o u r c e > < / K e y C o l u m n > < / K e y C o l u m n s > < / A t t r i b u t e > < A t t r i b u t e > < A t t r i b u t e I D > N a m e < / A t t r i b u t e I D > < K e y C o l u m n s > < K e y C o l u m n > < N u l l P r o c e s s i n g > P r e s e r v e < / N u l l P r o c e s s i n g > < D a t a T y p e > W C h a r < / D a t a T y p e > < D a t a S i z e > 1 3 1 0 7 2 < / D a t a S i z e > < I n v a l i d X m l C h a r a c t e r s > R e m o v e < / I n v a l i d X m l C h a r a c t e r s > < S o u r c e   x s i : t y p e = " C o l u m n B i n d i n g " > < T a b l e I D > _ x 0 0 3 1 _ d b 4 d 3 5 0 - 4 7 4 b - 4 f 1 6 - 8 5 6 3 - 1 3 8 4 8 a 7 2 a b 6 f < / T a b l e I D > < C o l u m n I D > N a m e < / C o l u m n I D > < / S o u r c e > < / K e y C o l u m n > < / K e y C o l u m n s > < / A t t r i b u t e > < A t t r i b u t e > < A t t r i b u t e I D > O r g T y p e < / A t t r i b u t e I D > < K e y C o l u m n s > < K e y C o l u m n > < N u l l P r o c e s s i n g > P r e s e r v e < / N u l l P r o c e s s i n g > < D a t a T y p e > W C h a r < / D a t a T y p e > < D a t a S i z e > 1 3 1 0 7 2 < / D a t a S i z e > < I n v a l i d X m l C h a r a c t e r s > R e m o v e < / I n v a l i d X m l C h a r a c t e r s > < S o u r c e   x s i : t y p e = " C o l u m n B i n d i n g " > < T a b l e I D > _ x 0 0 3 1 _ d b 4 d 3 5 0 - 4 7 4 b - 4 f 1 6 - 8 5 6 3 - 1 3 8 4 8 a 7 2 a b 6 f < / T a b l e I D > < C o l u m n I D > O r g T y p e < / C o l u m n I D > < / S o u r c e > < / K e y C o l u m n > < / K e y C o l u m n s > < / A t t r i b u t e > < A t t r i b u t e > < A t t r i b u t e I D > S e c t o r < / A t t r i b u t e I D > < K e y C o l u m n s > < K e y C o l u m n > < N u l l P r o c e s s i n g > P r e s e r v e < / N u l l P r o c e s s i n g > < D a t a T y p e > W C h a r < / D a t a T y p e > < D a t a S i z e > 1 3 1 0 7 2 < / D a t a S i z e > < I n v a l i d X m l C h a r a c t e r s > R e m o v e < / I n v a l i d X m l C h a r a c t e r s > < S o u r c e   x s i : t y p e = " C o l u m n B i n d i n g " > < T a b l e I D > _ x 0 0 3 1 _ d b 4 d 3 5 0 - 4 7 4 b - 4 f 1 6 - 8 5 6 3 - 1 3 8 4 8 a 7 2 a b 6 f < / T a b l e I D > < C o l u m n I D > S e c t o r < / C o l u m n I D > < / S o u r c e > < / K e y C o l u m n > < / K e y C o l u m n s > < / A t t r i b u t e > < A t t r i b u t e > < A t t r i b u t e I D > O p S t a t u s < / A t t r i b u t e I D > < K e y C o l u m n s > < K e y C o l u m n > < N u l l P r o c e s s i n g > P r e s e r v e < / N u l l P r o c e s s i n g > < D a t a T y p e > W C h a r < / D a t a T y p e > < D a t a S i z e > 1 3 1 0 7 2 < / D a t a S i z e > < I n v a l i d X m l C h a r a c t e r s > R e m o v e < / I n v a l i d X m l C h a r a c t e r s > < S o u r c e   x s i : t y p e = " C o l u m n B i n d i n g " > < T a b l e I D > _ x 0 0 3 1 _ d b 4 d 3 5 0 - 4 7 4 b - 4 f 1 6 - 8 5 6 3 - 1 3 8 4 8 a 7 2 a b 6 f < / T a b l e I D > < C o l u m n I D > O p S t a t u s < / C o l u m n I D > < / S o u r c e > < / K e y C o l u m n > < / K e y C o l u m n s > < / A t t r i b u t e > < A t t r i b u t e > < A t t r i b u t e I D > E x p i r e D a t e < / A t t r i b u t e I D > < K e y C o l u m n s > < K e y C o l u m n > < N u l l P r o c e s s i n g > P r e s e r v e < / N u l l P r o c e s s i n g > < D a t a T y p e > D a t e < / D a t a T y p e > < D a t a S i z e > - 1 < / D a t a S i z e > < S o u r c e   x s i : t y p e = " C o l u m n B i n d i n g " > < T a b l e I D > _ x 0 0 3 1 _ d b 4 d 3 5 0 - 4 7 4 b - 4 f 1 6 - 8 5 6 3 - 1 3 8 4 8 a 7 2 a b 6 f < / T a b l e I D > < C o l u m n I D > E x p i r e D a t e < / C o l u m n I D > < / S o u r c e > < / K e y C o l u m n > < / K e y C o l u m n s > < / A t t r i b u t e > < / A t t r i b u t e s > < d d l 2 0 0 _ 2 0 0 : S h a r e D i m e n s i o n S t o r a g e > S h a r e d < / d d l 2 0 0 _ 2 0 0 : S h a r e D i m e n s i o n S t o r a g e > < / D i m e n s i o n > < / D i m e n s i o n s > < P a r t i t i o n s > < P a r t i t i o n > < I D > 1 d b 4 d 3 5 0 - 4 7 4 b - 4 f 1 6 - 8 5 6 3 - 1 3 8 4 8 a 7 2 a b 6 f < / I D > < N a m e > t b l C e n D i s t r i c t < / N a m e > < S o u r c e   x s i : t y p e = " Q u e r y B i n d i n g " > < D a t a S o u r c e I D > f 7 0 3 4 e 9 2 - c 3 8 6 - 4 8 f f - b 4 8 8 - f b 5 9 8 3 4 b 5 a 3 a < / D a t a S o u r c e I D > < Q u e r y D e f i n i t i o n > S E L E C T   [ d b o ] . [ t b l C e n D i s t r i c t ] . [ L e ] , [ d b o ] . [ t b l C e n D i s t r i c t ] . [ N a m e ] , [ d b o ] . [ t b l C e n D i s t r i c t ] . [ O r g T y p e ] , [ d b o ] . [ t b l C e n D i s t r i c t ] . [ S e c t o r ] , [ d b o ] . [ t b l C e n D i s t r i c t ] . [ O p S t a t u s ] , [ d b o ] . [ t b l C e n D i s t r i c t ] . [ E x p i r e D a t e ]  
 	 	 F R O M   [ d b o ] . [ t b l C e n D i s t r i c t ]     W H E R E   [ O r g T y p e ]   =   N ' D I S T R I C T '   A N D   ( N O T ( [ S e c t o r ]   =   N ' N O N P U B L I C ' )   O R   [ S e c t o r ]   I S   N U L L )   A N D   [ O p S t a t u s ]   =   N ' O P E R '   A N D   [ E x p i r e D a t e ]   =   N ' 0 1 / 0 1 / 2 0 5 0   0 0 : 0 0 : 0 0 ' < / Q u e r y D e f i n i t i o n > < / S o u r c e > < S t o r a g e M o d e   v a l u e n s = " d d l 2 0 0 _ 2 0 0 " > I n M e m o r y < / S t o r a g e M o d e > < P r o c e s s i n g M o d e > R e g u l a r < / P r o c e s s i n g M o d e > < E r r o r C o n f i g u r a t i o n > < K e y N o t F o u n d > I g n o r e E r r o r < / K e y N o t F o u n d > < K e y D u p l i c a t e > R e p o r t A n d S t o p < / K e y D u p l i c a t e > < N u l l K e y N o t A l l o w e d > R e p o r t A n d S t o p < / N u l l K e y N o t A l l o w e d > < / E r r o r C o n f i g u r a t i o n > < P r o a c t i v e C a c h i n g > < S i l e n c e I n t e r v a l > - P T 1 S < / S i l e n c e I n t e r v a l > < L a t e n c y > - P T 1 S < / L a t e n c y > < S i l e n c e O v e r r i d e I n t e r v a l > - P T 1 S < / S i l e n c e O v e r r i d e I n t e r v a l > < F o r c e R e b u i l d I n t e r v a l > - P T 1 S < / F o r c e R e b u i l d I n t e r v a l > < S o u r c e   x s i : t y p e = " P r o a c t i v e C a c h i n g I n h e r i t e d B i n d i n g "   / > < / P r o a c t i v e C a c h i n g > < / P a r t i t i o n > < / P a r t i t i o n s > < P r o a c t i v e C a c h i n g > < S i l e n c e I n t e r v a l > - P T 1 S < / S i l e n c e I n t e r v a l > < L a t e n c y > - P T 1 S < / L a t e n c y > < S i l e n c e O v e r r i d e I n t e r v a l > - P T 1 S < / S i l e n c e O v e r r i d e I n t e r v a l > < F o r c e R e b u i l d I n t e r v a l > - P T 1 S < / F o r c e R e b u i l d I n t e r v a l > < S o u r c e   x s i : t y p e = " P r o a c t i v e C a c h i n g I n h e r i t e d B i n d i n g "   / > < / P r o a c t i v e C a c h i n g > < / M e a s u r e G r o u p > < / M e a s u r e G r o u p s > < S o u r c e > < D a t a S o u r c e V i e w I D > S a n d b o x < / D a t a S o u r c e V i e w I D > < / S o u r c e > < M d x S c r i p t s > < M d x S c r i p t > < I D > M d x S c r i p t < / I D > < N a m e > M d x S c r i p t < / N a m e > < C o m m a n d s > < C o m m a n d > < T e x t > C A L C U L A T E ;              
 C R E A T E   M E M B E R   C U R R E N T C U B E . M e a s u r e s . [ 9 3 7 2 9 7 b c - 1 7 3 4 - 4 7 0 8 - a 8 8 3 - e e b 7 3 0 b f 9 c 7 8 ]   A S   1 ,   V i s i b l e = 0 ;              
 A L T E R   C U B E   C U R R E N T C U B E   U P D A T E   D I M E N S I O N   M e a s u r e s ,   D e f a u l t _ M e m b e r   =   [ 9 3 7 2 9 7 b c - 1 7 3 4 - 4 7 0 8 - a 8 8 3 - e e b 7 3 0 b f 9 c 7 8 ] ;              
 C R E A T E   M E A S U R E   [ S a n d b o x ] . ' t b l M F B u d g e t ' [ S u m   o f   S t a t e F y ] = S U M ( ' t b l M F B u d g e t ' [ S t a t e F y ] ) ;              
 C R E A T E   M E A S U R E   [ S a n d b o x ] . ' t b l M F B u d g e t ' [ S u m   o f   A m o u n t ] = S U M ( ' t b l M F B u d g e t ' [ A m o u n t ] ) ;              
 C R E A T E   M E A S U R E   [ S a n d b o x ] . ' t b l M F A N B ' [ S u m   o f   C u r r e n t A N B ] = S U M ( ' t b l M F A N B ' [ C u r r e n t A N B ] ) ;              
 C R E A T E   M E A S U R E   [ S a n d b o x ] . ' t b l M F A N B ' [ S u m   o f   C u r r e n t B u d g e t L i m i t a t i o n A N B ] = S U M ( ' t b l M F A N B ' [ C u r r e n t B u d g e t L i m i t a t i o n A N B ] ) ;              
 C R E A T E   M E A S U R E   [ S a n d b o x ] . ' t b l M F D S A ' [ S u m   o f   B u d g e t e d B a s i c E n t i t l e m e n t B u d g e t L i m i t a t i o n ] = S U M ( ' t b l M F D S A ' [ B u d g e t e d B a s i c E n t i t l e m e n t B u d g e t L i m i t a t i o n ] ) ;    
 C R E A T E   M E A S U R E   [ S a n d b o x ] . ' t b l A S E n r o l l m e n t V i e w   1 ' [ S u m   o f   S t u d e n t C o u n t ] = S U M ( ' t b l A S E n r o l l m e n t V i e w   1 ' [ S t u d e n t C o u n t ] ) ;    
 C R E A T E   M E A S U R E   [ S a n d b o x ] . ' t b l M F A N B ' [ C o u n t   o f   B u d g e t U n i t ] = C O U N T A ( ' t b l M F A N B ' [ B u d g e t U n i t ] ) ;   < / T e x t > < / C o m m a n d > < / C o m m a n d s > < C a l c u l a t i o n P r o p e r t i e s > < C a l c u l a t i o n P r o p e r t y > < A n n o t a t i o n s > < A n n o t a t i o n > < N a m e > T y p e < / N a m e > < V a l u e > I m p l i c i t < / V a l u e > < / A n n o t a t i o n > < A n n o t a t i o n > < N a m e > R e f C o u n t < / N a m e > < V a l u e > 0 < / V a l u e > < / A n n o t a t i o n > < / A n n o t a t i o n s > < C a l c u l a t i o n R e f e r e n c e > [ S u m   o f   S t a t e F y ] < / C a l c u l a t i o n R e f e r e n c e > < C a l c u l a t i o n T y p e > M e m b e r < / C a l c u l a t i o n T y p e > < V i s i b l e > f a l s e < / V i s i b l e > < / C a l c u l a t i o n P r o p e r t y > < C a l c u l a t i o n P r o p e r t y > < A n n o t a t i o n s > < A n n o t a t i o n > < N a m e > T y p e < / N a m e > < V a l u e > I m p l i c i t < / V a l u e > < / A n n o t a t i o n > < A n n o t a t i o n > < N a m e > R e f C o u n t < / N a m e > < V a l u e > 2 < / V a l u e > < / A n n o t a t i o n > < / A n n o t a t i o n s > < C a l c u l a t i o n R e f e r e n c e > [ S u m   o f   A m o u n t ] < / C a l c u l a t i o n R e f e r e n c e > < C a l c u l a t i o n T y p e > M e m b e r < / C a l c u l a t i o n T y p e > < / C a l c u l a t i o n P r o p e r t y > < C a l c u l a t i o n P r o p e r t y > < A n n o t a t i o n s > < A n n o t a t i o n > < N a m e > T y p e < / N a m e > < V a l u e > I m p l i c i t < / V a l u e > < / A n n o t a t i o n > < A n n o t a t i o n > < N a m e > R e f C o u n t < / N a m e > < V a l u e > 2 < / V a l u e > < / A n n o t a t i o n > < / A n n o t a t i o n s > < C a l c u l a t i o n R e f e r e n c e > [ S u m   o f   C u r r e n t A N B ] < / C a l c u l a t i o n R e f e r e n c e > < C a l c u l a t i o n T y p e > M e m b e r < / C a l c u l a t i o n T y p e > < / C a l c u l a t i o n P r o p e r t y > < C a l c u l a t i o n P r o p e r t y > < A n n o t a t i o n s > < A n n o t a t i o n > < N a m e > T y p e < / N a m e > < V a l u e > I m p l i c i t < / V a l u e > < / A n n o t a t i o n > < A n n o t a t i o n > < N a m e > R e f C o u n t < / N a m e > < V a l u e > 1 < / V a l u e > < / A n n o t a t i o n > < / A n n o t a t i o n s > < C a l c u l a t i o n R e f e r e n c e > [ S u m   o f   C u r r e n t B u d g e t L i m i t a t i o n A N B ] < / C a l c u l a t i o n R e f e r e n c e > < C a l c u l a t i o n T y p e > M e m b e r < / C a l c u l a t i o n T y p e > < / C a l c u l a t i o n P r o p e r t y > < C a l c u l a t i o n P r o p e r t y > < A n n o t a t i o n s > < A n n o t a t i o n > < N a m e > T y p e < / N a m e > < V a l u e > I m p l i c i t < / V a l u e > < / A n n o t a t i o n > < A n n o t a t i o n > < N a m e > R e f C o u n t < / N a m e > < V a l u e > 2 < / V a l u e > < / A n n o t a t i o n > < / A n n o t a t i o n s > < C a l c u l a t i o n R e f e r e n c e > [ S u m   o f   B u d g e t e d B a s i c E n t i t l e m e n t B u d g e t L i m i t a t i o n ] < / C a l c u l a t i o n R e f e r e n c e > < C a l c u l a t i o n T y p e > M e m b e r < / C a l c u l a t i o n T y p e > < / C a l c u l a t i o n P r o p e r t y > < C a l c u l a t i o n P r o p e r t y > < A n n o t a t i o n s > < A n n o t a t i o n > < N a m e > T y p e < / N a m e > < V a l u e > I m p l i c i t < / V a l u e > < / A n n o t a t i o n > < A n n o t a t i o n > < N a m e > R e f C o u n t < / N a m e > < V a l u e > 1 < / V a l u e > < / A n n o t a t i o n > < / A n n o t a t i o n s > < C a l c u l a t i o n R e f e r e n c e > [ S u m   o f   S t u d e n t C o u n t ] < / C a l c u l a t i o n R e f e r e n c e > < C a l c u l a t i o n T y p e > M e m b e r < / C a l c u l a t i o n T y p e > < / C a l c u l a t i o n P r o p e r t y > < C a l c u l a t i o n P r o p e r t y > < A n n o t a t i o n s > < A n n o t a t i o n > < N a m e > T y p e < / N a m e > < V a l u e > I m p l i c i t < / V a l u e > < / A n n o t a t i o n > < A n n o t a t i o n > < N a m e > R e f C o u n t < / N a m e > < V a l u e > 0 < / V a l u e > < / A n n o t a t i o n > < / A n n o t a t i o n s > < C a l c u l a t i o n R e f e r e n c e > [ C o u n t   o f   B u d g e t U n i t ] < / C a l c u l a t i o n R e f e r e n c e > < C a l c u l a t i o n T y p e > M e m b e r < / C a l c u l a t i o n T y p e > < V i s i b l e > f a l s e < / V i s i b l e > < / C a l c u l a t i o n P r o p e r t y > < / C a l c u l a t i o n P r o p e r t i e s > < / M d x S c r i p t > < / M d x S c r i p t s > < S t o r a g e M o d e   v a l u e n s = " d d l 2 0 0 _ 2 0 0 " > I n M e m o r y < / S t o r a g e M o d e > < P r o a c t i v e C a c h i n g > < S i l e n c e I n t e r v a l > - P T 1 S < / S i l e n c e I n t e r v a l > < L a t e n c y > - P T 1 S < / L a t e n c y > < S i l e n c e O v e r r i d e I n t e r v a l > - P T 1 S < / S i l e n c e O v e r r i d e I n t e r v a l > < F o r c e R e b u i l d I n t e r v a l > - P T 1 S < / F o r c e R e b u i l d I n t e r v a l > < S o u r c e   x s i : t y p e = " P r o a c t i v e C a c h i n g I n h e r i t e d B i n d i n g "   / > < / P r o a c t i v e C a c h i n g > < / C u b e > < / C u b e s > < D a t a S o u r c e s > < D a t a S o u r c e   x s i : t y p e = " R e l a t i o n a l D a t a S o u r c e " > < I D > f 7 e f 7 0 4 9 - b e 0 9 - 4 7 2 3 - 8 2 2 7 - f e 5 5 a 8 d 4 6 4 4 d < / I D > < N a m e > S q l S e r v e r   O P I H L N S Q L P R D   M a e f a i r s < / N a m e > < A n n o t a t i o n s > < A n n o t a t i o n > < N a m e > C o n n e c t i o n E d i t U I S o u r c e < / N a m e > < V a l u e > S q l S e r v e r < / V a l u e > < / A n n o t a t i o n > < A n n o t a t i o n > < N a m e > C o n n e c t i o n E d i t U I S o u r c e I s D a l l a s < / N a m e > < V a l u e > F a l s e < / V a l u e > < / A n n o t a t i o n > < / A n n o t a t i o n s > < C o n n e c t i o n S t r i n g > P r o v i d e r = S Q L N C L I 1 0 ; D a t a   S o u r c e = O P I H L N S Q L P R D ; I n i t i a l   C a t a l o g = M a e f a i r s ; I n t e g r a t e d   S e c u r i t y = S S P I ; P e r s i s t   S e c u r i t y   I n f o = f a l s e < / C o n n e c t i o n S t r i n g > < I m p e r s o n a t i o n I n f o > < I m p e r s o n a t i o n M o d e > I m p e r s o n a t e C u r r e n t U s e r < / I m p e r s o n a t i o n M o d e > < / I m p e r s o n a t i o n I n f o > < T i m e o u t > P T 0 S < / T i m e o u t > < / D a t a S o u r c e > < D a t a S o u r c e   x s i : t y p e = " R e l a t i o n a l D a t a S o u r c e " > < I D > e 2 c 1 8 1 a 7 - c 5 c 7 - 4 4 2 f - b 0 7 7 - 6 4 0 8 2 5 0 0 c 1 c a < / I D > < N a m e > S q l S e r v e r   O P I H L N S Q L P R D   M a e f a i r s   2 < / N a m e > < A n n o t a t i o n s > < A n n o t a t i o n > < N a m e > C o n n e c t i o n E d i t U I S o u r c e < / N a m e > < V a l u e > S q l S e r v e r < / V a l u e > < / A n n o t a t i o n > < A n n o t a t i o n > < N a m e > C o n n e c t i o n E d i t U I S o u r c e I s D a l l a s < / N a m e > < V a l u e > F a l s e < / V a l u e > < / A n n o t a t i o n > < / A n n o t a t i o n s > < C o n n e c t i o n S t r i n g > P r o v i d e r = S Q L N C L I 1 0 ; D a t a   S o u r c e = O P I H L N S Q L P R D ; I n i t i a l   C a t a l o g = M a e f a i r s ; I n t e g r a t e d   S e c u r i t y = S S P I ; P e r s i s t   S e c u r i t y   I n f o = f a l s e < / C o n n e c t i o n S t r i n g > < I m p e r s o n a t i o n I n f o > < I m p e r s o n a t i o n M o d e > I m p e r s o n a t e C u r r e n t U s e r < / I m p e r s o n a t i o n M o d e > < / I m p e r s o n a t i o n I n f o > < T i m e o u t > P T 0 S < / T i m e o u t > < / D a t a S o u r c e > < D a t a S o u r c e   x s i : t y p e = " R e l a t i o n a l D a t a S o u r c e " > < I D > 7 c 3 0 7 3 c 2 - 9 d 8 4 - 4 9 4 1 - 8 6 f 7 - 8 e e c f 4 4 4 1 6 3 2 < / I D > < N a m e > S q l S e r v e r   O P I H L N S Q L P R D   A I M S n a p s h o t s < / N a m e > < A n n o t a t i o n s > < A n n o t a t i o n > < N a m e > C o n n e c t i o n E d i t U I S o u r c e < / N a m e > < V a l u e > S q l S e r v e r < / V a l u e > < / A n n o t a t i o n > < A n n o t a t i o n > < N a m e > C o n n e c t i o n E d i t U I S o u r c e I s D a l l a s < / N a m e > < V a l u e > F a l s e < / V a l u e > < / A n n o t a t i o n > < / A n n o t a t i o n s > < C o n n e c t i o n S t r i n g > P r o v i d e r = S Q L N C L I 1 0 ; D a t a   S o u r c e = O P I H L N S Q L P R D ; I n t e g r a t e d   S e c u r i t y = S S P I ; P e r s i s t   S e c u r i t y   I n f o = f a l s e ; I n i t i a l   C a t a l o g = A I M S n a p s h o t s < / C o n n e c t i o n S t r i n g > < I m p e r s o n a t i o n I n f o > < I m p e r s o n a t i o n M o d e > I m p e r s o n a t e C u r r e n t U s e r < / I m p e r s o n a t i o n M o d e > < / I m p e r s o n a t i o n I n f o > < T i m e o u t > P T 0 S < / T i m e o u t > < / D a t a S o u r c e > < D a t a S o u r c e   x s i : t y p e = " R e l a t i o n a l D a t a S o u r c e " > < I D > 8 2 0 c d 4 3 9 - 6 c c 4 - 4 0 6 7 - 9 f 1 b - b 8 8 d 1 9 5 1 e b b e < / I D > < N a m e > S q l S e r v e r   O P I H L N S Q L P R D   M a e f a i r s   3 < / N a m e > < A n n o t a t i o n s > < A n n o t a t i o n > < N a m e > C o n n e c t i o n E d i t U I S o u r c e < / N a m e > < V a l u e > S q l S e r v e r < / V a l u e > < / A n n o t a t i o n > < A n n o t a t i o n > < N a m e > C o n n e c t i o n E d i t U I S o u r c e I s D a l l a s < / N a m e > < V a l u e > F a l s e < / V a l u e > < / A n n o t a t i o n > < / A n n o t a t i o n s > < C o n n e c t i o n S t r i n g > P r o v i d e r = S Q L N C L I 1 0 ; D a t a   S o u r c e = O P I H L N S Q L P R D ; I n i t i a l   C a t a l o g = M a e f a i r s ; I n t e g r a t e d   S e c u r i t y = S S P I ; P e r s i s t   S e c u r i t y   I n f o = f a l s e < / C o n n e c t i o n S t r i n g > < I m p e r s o n a t i o n I n f o > < I m p e r s o n a t i o n M o d e > I m p e r s o n a t e C u r r e n t U s e r < / I m p e r s o n a t i o n M o d e > < / I m p e r s o n a t i o n I n f o > < T i m e o u t > P T 0 S < / T i m e o u t > < / D a t a S o u r c e > < D a t a S o u r c e   x s i : t y p e = " R e l a t i o n a l D a t a S o u r c e " > < I D > 3 3 2 8 3 4 2 f - 7 6 6 8 - 4 a 6 a - 9 4 3 5 - 1 9 1 6 9 3 2 1 9 1 d 8 < / I D > < N a m e > S q l S e r v e r   O P I H L N S Q L P R D   A I M S n a p s h o t s   2 < / N a m e > < A n n o t a t i o n s > < A n n o t a t i o n > < N a m e > C o n n e c t i o n E d i t U I S o u r c e < / N a m e > < V a l u e > S q l S e r v e r < / V a l u e > < / A n n o t a t i o n > < A n n o t a t i o n > < N a m e > C o n n e c t i o n E d i t U I S o u r c e I s D a l l a s < / N a m e > < V a l u e > F a l s e < / V a l u e > < / A n n o t a t i o n > < / A n n o t a t i o n s > < C o n n e c t i o n S t r i n g > P r o v i d e r = S Q L N C L I 1 0 ; D a t a   S o u r c e = O P I H L N S Q L P R D ; I n i t i a l   C a t a l o g = A I M S n a p s h o t s ; I n t e g r a t e d   S e c u r i t y = S S P I ; P e r s i s t   S e c u r i t y   I n f o = f a l s e < / C o n n e c t i o n S t r i n g > < I m p e r s o n a t i o n I n f o > < I m p e r s o n a t i o n M o d e > I m p e r s o n a t e C u r r e n t U s e r < / I m p e r s o n a t i o n M o d e > < / I m p e r s o n a t i o n I n f o > < T i m e o u t > P T 0 S < / T i m e o u t > < / D a t a S o u r c e > < D a t a S o u r c e   x s i : t y p e = " R e l a t i o n a l D a t a S o u r c e " > < I D > c c 4 3 6 9 d d - 4 b 2 8 - 4 6 4 f - 9 2 6 a - 1 3 4 b 9 d e 1 e b e 1 < / I D > < N a m e > S q l S e r v e r   O P I H L N S Q L P R D   A I M S n a p s h o t s   3 < / N a m e > < A n n o t a t i o n s > < A n n o t a t i o n > < N a m e > C o n n e c t i o n E d i t U I S o u r c e < / N a m e > < V a l u e > S q l S e r v e r < / V a l u e > < / A n n o t a t i o n > < A n n o t a t i o n > < N a m e > C o n n e c t i o n E d i t U I S o u r c e I s D a l l a s < / N a m e > < V a l u e > F a l s e < / V a l u e > < / A n n o t a t i o n > < / A n n o t a t i o n s > < C o n n e c t i o n S t r i n g > P r o v i d e r = S Q L N C L I 1 0 ; D a t a   S o u r c e = O P I H L N S Q L P R D ; I n i t i a l   C a t a l o g = A I M S n a p s h o t s ; I n t e g r a t e d   S e c u r i t y = S S P I ; P e r s i s t   S e c u r i t y   I n f o = f a l s e < / C o n n e c t i o n S t r i n g > < I m p e r s o n a t i o n I n f o > < I m p e r s o n a t i o n M o d e > I m p e r s o n a t e C u r r e n t U s e r < / I m p e r s o n a t i o n M o d e > < / I m p e r s o n a t i o n I n f o > < T i m e o u t > P T 0 S < / T i m e o u t > < / D a t a S o u r c e > < D a t a S o u r c e   x s i : t y p e = " R e l a t i o n a l D a t a S o u r c e " > < I D > 1 5 5 6 7 a e 6 - b d f 6 - 4 8 3 9 - 9 2 9 d - b 2 f 8 b 6 4 d e 9 2 a < / I D > < N a m e > S q l S e r v e r   O P I H L N S Q L P R D   A I M S n a p s h o t s   4 < / N a m e > < A n n o t a t i o n s > < A n n o t a t i o n > < N a m e > C o n n e c t i o n E d i t U I S o u r c e < / N a m e > < V a l u e > S q l S e r v e r < / V a l u e > < / A n n o t a t i o n > < A n n o t a t i o n > < N a m e > C o n n e c t i o n E d i t U I S o u r c e I s D a l l a s < / N a m e > < V a l u e > F a l s e < / V a l u e > < / A n n o t a t i o n > < / A n n o t a t i o n s > < C o n n e c t i o n S t r i n g > P r o v i d e r = S Q L N C L I 1 0 ; D a t a   S o u r c e = O P I H L N S Q L P R D ; I n i t i a l   C a t a l o g = A I M S n a p s h o t s ; I n t e g r a t e d   S e c u r i t y = S S P I ; P e r s i s t   S e c u r i t y   I n f o = f a l s e < / C o n n e c t i o n S t r i n g > < I m p e r s o n a t i o n I n f o > < I m p e r s o n a t i o n M o d e > I m p e r s o n a t e C u r r e n t U s e r < / I m p e r s o n a t i o n M o d e > < / I m p e r s o n a t i o n I n f o > < T i m e o u t > P T 0 S < / T i m e o u t > < / D a t a S o u r c e > < D a t a S o u r c e   x s i : t y p e = " R e l a t i o n a l D a t a S o u r c e " > < I D > e 5 7 4 c b 9 f - e 9 2 3 - 4 c e 7 - 9 9 5 d - 1 3 9 2 3 a f 6 f e 2 e < / I D > < N a m e > S q l S e r v e r   O P I H L N S Q L P R D   A I M S n a p s h o t s   5 < / N a m e > < A n n o t a t i o n s > < A n n o t a t i o n > < N a m e > C o n n e c t i o n E d i t U I S o u r c e < / N a m e > < V a l u e > S q l S e r v e r < / V a l u e > < / A n n o t a t i o n > < A n n o t a t i o n > < N a m e > C o n n e c t i o n E d i t U I S o u r c e I s D a l l a s < / N a m e > < V a l u e > F a l s e < / V a l u e > < / A n n o t a t i o n > < / A n n o t a t i o n s > < C o n n e c t i o n S t r i n g > P r o v i d e r = S Q L N C L I 1 0 ; D a t a   S o u r c e = O P I H L N S Q L P R D ; I n i t i a l   C a t a l o g = A I M S n a p s h o t s ; I n t e g r a t e d   S e c u r i t y = S S P I ; P e r s i s t   S e c u r i t y   I n f o = f a l s e < / C o n n e c t i o n S t r i n g > < I m p e r s o n a t i o n I n f o > < I m p e r s o n a t i o n M o d e > I m p e r s o n a t e C u r r e n t U s e r < / I m p e r s o n a t i o n M o d e > < / I m p e r s o n a t i o n I n f o > < T i m e o u t > P T 0 S < / T i m e o u t > < / D a t a S o u r c e > < D a t a S o u r c e   x s i : t y p e = " R e l a t i o n a l D a t a S o u r c e " > < I D > 1 8 6 3 3 3 2 e - e f 6 0 - 4 d 9 f - b 3 b f - 1 4 7 d c 5 8 d 9 f f 8 < / I D > < N a m e > S q l S e r v e r   O P I H L N S Q L P R D   A I M S n a p s h o t s   6 < / N a m e > < A n n o t a t i o n s > < A n n o t a t i o n > < N a m e > C o n n e c t i o n E d i t U I S o u r c e < / N a m e > < V a l u e > S q l S e r v e r < / V a l u e > < / A n n o t a t i o n > < A n n o t a t i o n > < N a m e > C o n n e c t i o n E d i t U I S o u r c e I s D a l l a s < / N a m e > < V a l u e > F a l s e < / V a l u e > < / A n n o t a t i o n > < / A n n o t a t i o n s > < C o n n e c t i o n S t r i n g > P r o v i d e r = S Q L N C L I 1 0 ; D a t a   S o u r c e = O P I H L N S Q L P R D ; I n i t i a l   C a t a l o g = A I M S n a p s h o t s ; I n t e g r a t e d   S e c u r i t y = S S P I ; P e r s i s t   S e c u r i t y   I n f o = f a l s e < / C o n n e c t i o n S t r i n g > < I m p e r s o n a t i o n I n f o > < I m p e r s o n a t i o n M o d e > I m p e r s o n a t e C u r r e n t U s e r < / I m p e r s o n a t i o n M o d e > < / I m p e r s o n a t i o n I n f o > < T i m e o u t > P T 0 S < / T i m e o u t > < / D a t a S o u r c e > < D a t a S o u r c e   x s i : t y p e = " R e l a t i o n a l D a t a S o u r c e " > < I D > f 7 0 3 4 e 9 2 - c 3 8 6 - 4 8 f f - b 4 8 8 - f b 5 9 8 3 4 b 5 a 3 a < / I D > < N a m e > S q l S e r v e r   O P I H L N S Q L P R D   C e n t r a l < / N a m e > < A n n o t a t i o n s > < A n n o t a t i o n > < N a m e > C o n n e c t i o n E d i t U I S o u r c e < / N a m e > < V a l u e > S q l S e r v e r < / V a l u e > < / A n n o t a t i o n > < A n n o t a t i o n > < N a m e > C o n n e c t i o n E d i t U I S o u r c e I s D a l l a s < / N a m e > < V a l u e > F a l s e < / V a l u e > < / A n n o t a t i o n > < / A n n o t a t i o n s > < C o n n e c t i o n S t r i n g > P r o v i d e r = S Q L N C L I 1 0 ; D a t a   S o u r c e = O P I H L N S Q L P R D ; I n i t i a l   C a t a l o g = C e n t r a l ; I n t e g r a t e d   S e c u r i t y = S S P I ; P e r s i s t   S e c u r i t y   I n f o = f a l s e < / C o n n e c t i o n S t r i n g > < I m p e r s o n a t i o n I n f o > < I m p e r s o n a t i o n M o d e > I m p e r s o n a t e C u r r e n t U s e r < / I m p e r s o n a t i o n M o d e > < / I m p e r s o n a t i o n I n f o > < T i m e o u t > P T 0 S < / T i m e o u t > < / D a t a S o u r c e > < / D a t a S o u r c e s > < D a t a S o u r c e V i e w s > < D a t a S o u r c e V i e w > < I D > S a n d b o x < / I D > < N a m e > S a n d b o x < / N a m e > < D a t a S o u r c e I D > f 7 e f 7 0 4 9 - b e 0 9 - 4 7 2 3 - 8 2 2 7 - f e 5 5 a 8 d 4 6 4 4 d < / D a t a S o u r c e I D > < S c h e m a > < x s : s c h e m a   i d = " N e w D a t a S e t "   x m l n s = " "   x m l n s : x s = " h t t p : / / w w w . w 3 . o r g / 2 0 0 1 / X M L S c h e m a "   x m l n s : m s d a t a = " u r n : s c h e m a s - m i c r o s o f t - c o m : x m l - m s d a t a "   x m l n s : m s p r o p = " u r n : s c h e m a s - m i c r o s o f t - c o m : x m l - m s p r o p " > < x s : e l e m e n t   n a m e = " N e w D a t a S e t "   m s d a t a : I s D a t a S e t = " t r u e "   m s d a t a : L o c a l e = " e n - U S " > < x s : c o m p l e x T y p e > < x s : c h o i c e   m i n O c c u r s = " 0 "   m a x O c c u r s = " u n b o u n d e d " > < x s : e l e m e n t   n a m e = " a 1 0 9 5 b c f - 8 9 2 d - 4 4 1 a - b 7 e 4 - 4 c 0 7 1 7 6 5 2 2 d e "   m s d a t a : L o c a l e = " "   m s p r o p : F r i e n d l y N a m e = " t b l M F A N B "   m s p r o p : Q u e r y D e f i n i t i o n = " & # x D ; & # x A ; & # x D ; & # x A ;         S E L E C T   [ d b o ] . [ t b l M F A N B ] . [ L E ] , [ d b o ] . [ t b l M F A N B ] . [ S t a t e F Y ] , [ d b o ] . [ t b l M F A N B ] . [ B u d g e t U n i t ] , [ d b o ] . [ t b l M F A N B ] . [ C u r r e n t A N B ] , [ d b o ] . [ t b l M F A N B ] . [ C u r r e n t B u d g e t L i m i t a t i o n A N B ] & # x D ; & # x A ;     F R O M   [ d b o ] . [ t b l M F A N B ]   "   m s p r o p : I s L o g i c a l = " T r u e "   m s p r o p : D b T a b l e N a m e = " t b l M F A N B "   m s p r o p : D b S c h e m a N a m e = " d b o "   m s p r o p : T a b l e T y p e = " V i e w "   m s p r o p : D e s c r i p t i o n = " t b l M F A N B " > < x s : c o m p l e x T y p e > < x s : s e q u e n c e > < x s : e l e m e n t   n a m e = " L E "   m s p r o p : F r i e n d l y N a m e = " L E "   m s p r o p : D b C o l u m n N a m e = " L E "   m i n O c c u r s = " 0 " > < x s : s i m p l e T y p e > < x s : r e s t r i c t i o n   b a s e = " x s : s t r i n g " > < x s : m a x L e n g t h   v a l u e = " 1 3 1 0 7 2 "   / > < / x s : r e s t r i c t i o n > < / x s : s i m p l e T y p e > < / x s : e l e m e n t > < x s : e l e m e n t   n a m e = " S t a t e F Y "   m s p r o p : F r i e n d l y N a m e = " S t a t e F Y "   m s p r o p : D b C o l u m n N a m e = " S t a t e F Y "   t y p e = " x s : l o n g "   m i n O c c u r s = " 0 "   / > < x s : e l e m e n t   n a m e = " C u r r e n t A N B "   m s p r o p : F r i e n d l y N a m e = " C u r r e n t A N B "   m s p r o p : D b C o l u m n N a m e = " C u r r e n t A N B "   t y p e = " x s : l o n g "   m i n O c c u r s = " 0 "   / > < x s : e l e m e n t   n a m e = " C u r r e n t B u d g e t L i m i t a t i o n A N B "   m s p r o p : F r i e n d l y N a m e = " C u r r e n t B u d g e t L i m i t a t i o n A N B "   m s p r o p : D b C o l u m n N a m e = " C u r r e n t B u d g e t L i m i t a t i o n A N B "   t y p e = " x s : l o n g "   m i n O c c u r s = " 0 "   / > < x s : e l e m e n t   n a m e = " B u d g e t U n i t "   m s p r o p : F r i e n d l y N a m e = " B u d g e t U n i t "   t y p e = " x s : s t r i n g "   m i n O c c u r s = " 0 "   / > < / x s : s e q u e n c e > < / x s : c o m p l e x T y p e > < / x s : e l e m e n t > < x s : e l e m e n t   n a m e = " _ x 0 0 3 7 _ f e b 2 6 8 a - 0 d 6 e - 4 6 9 c - 9 2 5 a - 5 4 b e c 0 1 1 3 6 a a "   m s d a t a : L o c a l e = " "   m s p r o p : D e s c r i p t i o n = " t b l M F B u d g e t "   m s p r o p : Q u e r y D e f i n i t i o n = " & # x D ; & # x A ; & # x D ; & # x A ;         S E L E C T   [ d b o ] . [ t b l M F B u d g e t ] . [ L E ] , [ d b o ] . [ t b l M F B u d g e t ] . [ S t a t e F y ] , [ d b o ] . [ t b l M F B u d g e t ] . [ F u n d C o d e ] , [ d b o ] . [ t b l M F B u d g e t ] . [ B u d g e t R e v e n u e C o d e ] , [ d b o ] . [ t b l M F B u d g e t ] . [ A m o u n t ] & # x D ; & # x A ;     F R O M   [ d b o ] . [ t b l M F B u d g e t ]     W H E R E   [ F u n d C o d e ]   =   N ' 0 1 '   "   m s p r o p : T a b l e T y p e = " V i e w "   m s p r o p : D b S c h e m a N a m e = " d b o "   m s p r o p : D a t a S o u r c e I D = " e 2 c 1 8 1 a 7 - c 5 c 7 - 4 4 2 f - b 0 7 7 - 6 4 0 8 2 5 0 0 c 1 c a "   m s p r o p : D b T a b l e N a m e = " t b l M F B u d g e t "   m s p r o p : I s L o g i c a l = " T r u e "   m s p r o p : F r i e n d l y N a m e = " t b l M F B u d g e t " > < x s : c o m p l e x T y p e > < x s : s e q u e n c e > < x s : e l e m e n t   n a m e = " L E "   m s p r o p : F r i e n d l y N a m e = " L E "   m s p r o p : D b C o l u m n N a m e = " L E "   m i n O c c u r s = " 0 " > < x s : s i m p l e T y p e > < x s : r e s t r i c t i o n   b a s e = " x s : s t r i n g " > < x s : m a x L e n g t h   v a l u e = " 1 3 1 0 7 2 "   / > < / x s : r e s t r i c t i o n > < / x s : s i m p l e T y p e > < / x s : e l e m e n t > < x s : e l e m e n t   n a m e = " S t a t e F y "   m s p r o p : F r i e n d l y N a m e = " S t a t e F y "   m s p r o p : D b C o l u m n N a m e = " S t a t e F y "   t y p e = " x s : l o n g "   m i n O c c u r s = " 0 "   / > < x s : e l e m e n t   n a m e = " F u n d C o d e "   m s p r o p : F r i e n d l y N a m e = " F u n d C o d e "   m s p r o p : D b C o l u m n N a m e = " F u n d C o d e "   m i n O c c u r s = " 0 " > < x s : s i m p l e T y p e > < x s : r e s t r i c t i o n   b a s e = " x s : s t r i n g " > < x s : m a x L e n g t h   v a l u e = " 1 3 1 0 7 2 "   / > < / x s : r e s t r i c t i o n > < / x s : s i m p l e T y p e > < / x s : e l e m e n t > < x s : e l e m e n t   n a m e = " B u d g e t R e v e n u e C o d e "   m s p r o p : F r i e n d l y N a m e = " B u d g e t R e v e n u e C o d e "   m s p r o p : D b C o l u m n N a m e = " B u d g e t R e v e n u e C o d e "   m i n O c c u r s = " 0 " > < x s : s i m p l e T y p e > < x s : r e s t r i c t i o n   b a s e = " x s : s t r i n g " > < x s : m a x L e n g t h   v a l u e = " 1 3 1 0 7 2 "   / > < / x s : r e s t r i c t i o n > < / x s : s i m p l e T y p e > < / x s : e l e m e n t > < x s : e l e m e n t   n a m e = " A m o u n t "   m s p r o p : F r i e n d l y N a m e = " A m o u n t "   m s p r o p : D b C o l u m n N a m e = " A m o u n t "   t y p e = " x s : d o u b l e "   m i n O c c u r s = " 0 "   / > < / x s : s e q u e n c e > < / x s : c o m p l e x T y p e > < / x s : e l e m e n t > < x s : e l e m e n t   n a m e = " b 6 4 2 5 0 4 6 - 3 e 4 e - 4 6 2 4 - 9 8 3 b - 5 a e a 2 4 f 5 c b 2 c "   m s d a t a : L o c a l e = " "   m s p r o p : D e s c r i p t i o n = " t b l M F D S A "   m s p r o p : Q u e r y D e f i n i t i o n = " & # x D ; & # x A ; & # x D ; & # x A ;         S E L E C T   [ d b o ] . [ t b l M F D S A ] . [ L E ] , [ d b o ] . [ t b l M F D S A ] . [ S t a t e F Y ] , [ d b o ] . [ t b l M F D S A ] . [ B u d g e t U n i t ] , [ d b o ] . [ t b l M F D S A ] . [ B u d g e t e d B a s i c E n t i t l e m e n t B u d g e t L i m i t a t i o n ] & # x D ; & # x A ;     F R O M   [ d b o ] . [ t b l M F D S A ]   "   m s p r o p : T a b l e T y p e = " V i e w "   m s p r o p : D b S c h e m a N a m e = " d b o "   m s p r o p : D a t a S o u r c e I D = " 8 2 0 c d 4 3 9 - 6 c c 4 - 4 0 6 7 - 9 f 1 b - b 8 8 d 1 9 5 1 e b b e "   m s p r o p : D b T a b l e N a m e = " t b l M F D S A "   m s p r o p : I s L o g i c a l = " T r u e "   m s p r o p : F r i e n d l y N a m e = " t b l M F D S A " > < x s : c o m p l e x T y p e > < x s : s e q u e n c e > < x s : e l e m e n t   n a m e = " L E "   m s p r o p : F r i e n d l y N a m e = " L E "   m s p r o p : D b C o l u m n N a m e = " L E "   m i n O c c u r s = " 0 " > < x s : s i m p l e T y p e > < x s : r e s t r i c t i o n   b a s e = " x s : s t r i n g " > < x s : m a x L e n g t h   v a l u e = " 1 3 1 0 7 2 "   / > < / x s : r e s t r i c t i o n > < / x s : s i m p l e T y p e > < / x s : e l e m e n t > < x s : e l e m e n t   n a m e = " S t a t e F Y "   m s p r o p : F r i e n d l y N a m e = " S t a t e F Y "   m s p r o p : D b C o l u m n N a m e = " S t a t e F Y "   t y p e = " x s : l o n g "   m i n O c c u r s = " 0 "   / > < x s : e l e m e n t   n a m e = " B u d g e t e d B a s i c E n t i t l e m e n t B u d g e t L i m i t a t i o n "   m s p r o p : F r i e n d l y N a m e = " B u d g e t e d B a s i c E n t i t l e m e n t B u d g e t L i m i t a t i o n "   m s p r o p : D b C o l u m n N a m e = " B u d g e t e d B a s i c E n t i t l e m e n t B u d g e t L i m i t a t i o n "   t y p e = " x s : d o u b l e "   m i n O c c u r s = " 0 "   / > < x s : e l e m e n t   n a m e = " B u d g e t U n i t "   m s p r o p : F r i e n d l y N a m e = " B u d g e t U n i t "   t y p e = " x s : s t r i n g "   m i n O c c u r s = " 0 "   / > < / x s : s e q u e n c e > < / x s : c o m p l e x T y p e > < / x s : e l e m e n t > < x s : e l e m e n t   n a m e = " _ x 0 0 3 6 _ 3 0 1 2 f 1 f - 0 2 6 2 - 4 e 6 b - b 6 3 f - 1 7 f 3 a 9 3 5 7 c c c "   m s d a t a : L o c a l e = " "   m s p r o p : D e s c r i p t i o n = " t b l A S E n r o l l m e n t V i e w   1 "   m s p r o p : Q u e r y D e f i n i t i o n = " & # x D ; & # x A ;         S E L E C T   [ d b o ] . [ t b l A S E n r o l l m e n t V i e w ] . [ C o l l e c t i o n ] , [ d b o ] . [ t b l A S E n r o l l m e n t V i e w ] . [ F i s c a l Y e a r ] , [ d b o ] . [ t b l A S E n r o l l m e n t V i e w ] . [ L e ] , [ d b o ] . [ t b l A S E n r o l l m e n t V i e w ] . [ L e N a m e ] , [ d b o ] . [ t b l A S E n r o l l m e n t V i e w ] . [ s e c t o r ] , [ d b o ] . [ t b l A S E n r o l l m e n t V i e w ] . [ g r a d e ] , [ d b o ] . [ t b l A S E n r o l l m e n t V i e w ] . [ L E P S t a t u s ] , [ d b o ] . [ t b l A S E n r o l l m e n t V i e w ] . [ S t u d e n t C o u n t ] & # x D ; & # x A ;     F R O M   [ d b o ] . [ t b l A S E n r o l l m e n t V i e w ]     W H E R E   [ C o l l e c t i o n ]   =   N ' O c t o b e r '   A N D   ( N O T ( [ s e c t o r ]   =   N ' N O N P U B L I C ' )   O R   [ s e c t o r ]   I S   N U L L )   A N D   ( N O T ( [ g r a d e ]   =   N ' P K ' )   O R   [ g r a d e ]   I S   N U L L )   "   m s p r o p : T a b l e T y p e = " V i e w "   m s p r o p : D b S c h e m a N a m e = " d b o "   m s p r o p : D a t a S o u r c e I D = " 1 8 6 3 3 3 2 e - e f 6 0 - 4 d 9 f - b 3 b f - 1 4 7 d c 5 8 d 9 f f 8 "   m s p r o p : D b T a b l e N a m e = " t b l A S E n r o l l m e n t V i e w "   m s p r o p : I s L o g i c a l = " T r u e "   m s p r o p : F r i e n d l y N a m e = " t b l A S E n r o l l m e n t V i e w   1 " > < x s : c o m p l e x T y p e > < x s : s e q u e n c e > < x s : e l e m e n t   n a m e = " C o l l e c t i o n "   m s p r o p : F r i e n d l y N a m e = " C o l l e c t i o n "   m s p r o p : D b C o l u m n N a m e = " C o l l e c t i o n "   m i n O c c u r s = " 0 " > < x s : s i m p l e T y p e > < x s : r e s t r i c t i o n   b a s e = " x s : s t r i n g " > < x s : m a x L e n g t h   v a l u e = " 1 3 1 0 7 2 "   / > < / x s : r e s t r i c t i o n > < / x s : s i m p l e T y p e > < / x s : e l e m e n t > < x s : e l e m e n t   n a m e = " F i s c a l Y e a r "   m s p r o p : F r i e n d l y N a m e = " F i s c a l Y e a r "   m s p r o p : D b C o l u m n N a m e = " F i s c a l Y e a r "   t y p e = " x s : l o n g "   m i n O c c u r s = " 0 "   / > < x s : e l e m e n t   n a m e = " L e "   m s p r o p : F r i e n d l y N a m e = " L e "   m s p r o p : D b C o l u m n N a m e = " L e "   m i n O c c u r s = " 0 " > < x s : s i m p l e T y p e > < x s : r e s t r i c t i o n   b a s e = " x s : s t r i n g " > < x s : m a x L e n g t h   v a l u e = " 1 3 1 0 7 2 "   / > < / x s : r e s t r i c t i o n > < / x s : s i m p l e T y p e > < / x s : e l e m e n t > < x s : e l e m e n t   n a m e = " L e N a m e "   m s p r o p : F r i e n d l y N a m e = " L e N a m e "   m s p r o p : D b C o l u m n N a m e = " L e N a m e "   m i n O c c u r s = " 0 " > < x s : s i m p l e T y p e > < x s : r e s t r i c t i o n   b a s e = " x s : s t r i n g " > < x s : m a x L e n g t h   v a l u e = " 1 3 1 0 7 2 "   / > < / x s : r e s t r i c t i o n > < / x s : s i m p l e T y p e > < / x s : e l e m e n t > < x s : e l e m e n t   n a m e = " s e c t o r "   m s p r o p : F r i e n d l y N a m e = " s e c t o r "   m s p r o p : D b C o l u m n N a m e = " s e c t o r "   m i n O c c u r s = " 0 " > < x s : s i m p l e T y p e > < x s : r e s t r i c t i o n   b a s e = " x s : s t r i n g " > < x s : m a x L e n g t h   v a l u e = " 1 3 1 0 7 2 "   / > < / x s : r e s t r i c t i o n > < / x s : s i m p l e T y p e > < / x s : e l e m e n t > < x s : e l e m e n t   n a m e = " g r a d e "   m s p r o p : F r i e n d l y N a m e = " g r a d e "   m s p r o p : D b C o l u m n N a m e = " g r a d e "   m i n O c c u r s = " 0 " > < x s : s i m p l e T y p e > < x s : r e s t r i c t i o n   b a s e = " x s : s t r i n g " > < x s : m a x L e n g t h   v a l u e = " 1 3 1 0 7 2 "   / > < / x s : r e s t r i c t i o n > < / x s : s i m p l e T y p e > < / x s : e l e m e n t > < x s : e l e m e n t   n a m e = " L E P S t a t u s "   m s p r o p : F r i e n d l y N a m e = " L E P S t a t u s "   m s p r o p : D b C o l u m n N a m e = " L E P S t a t u s "   m i n O c c u r s = " 0 " > < x s : s i m p l e T y p e > < x s : r e s t r i c t i o n   b a s e = " x s : s t r i n g " > < x s : m a x L e n g t h   v a l u e = " 1 3 1 0 7 2 "   / > < / x s : r e s t r i c t i o n > < / x s : s i m p l e T y p e > < / x s : e l e m e n t > < x s : e l e m e n t   n a m e = " S t u d e n t C o u n t "   m s p r o p : F r i e n d l y N a m e = " S t u d e n t C o u n t "   m s p r o p : D b C o l u m n N a m e = " S t u d e n t C o u n t "   t y p e = " x s : l o n g "   m i n O c c u r s = " 0 "   / > < / x s : s e q u e n c e > < / x s : c o m p l e x T y p e > < / x s : e l e m e n t > < x s : e l e m e n t   n a m e = " _ x 0 0 3 1 _ d b 4 d 3 5 0 - 4 7 4 b - 4 f 1 6 - 8 5 6 3 - 1 3 8 4 8 a 7 2 a b 6 f "   m s d a t a : L o c a l e = " "   m s p r o p : D e s c r i p t i o n = " t b l C e n D i s t r i c t "   m s p r o p : Q u e r y D e f i n i t i o n = " & # x D ; & # x A ; & # x D ; & # x A ;         S E L E C T   [ d b o ] . [ t b l C e n D i s t r i c t ] . [ L e ] , [ d b o ] . [ t b l C e n D i s t r i c t ] . [ N a m e ] , [ d b o ] . [ t b l C e n D i s t r i c t ] . [ O r g T y p e ] , [ d b o ] . [ t b l C e n D i s t r i c t ] . [ S e c t o r ] , [ d b o ] . [ t b l C e n D i s t r i c t ] . [ O p S t a t u s ] , [ d b o ] . [ t b l C e n D i s t r i c t ] . [ E x p i r e D a t e ] & # x D ; & # x A ;     F R O M   [ d b o ] . [ t b l C e n D i s t r i c t ]     W H E R E   [ O r g T y p e ]   =   N ' D I S T R I C T '   A N D   ( N O T ( [ S e c t o r ]   =   N ' N O N P U B L I C ' )   O R   [ S e c t o r ]   I S   N U L L )   A N D   [ O p S t a t u s ]   =   N ' O P E R '   A N D   [ E x p i r e D a t e ]   =   N ' 0 1 / 0 1 / 2 0 5 0   0 0 : 0 0 : 0 0 '   "   m s p r o p : T a b l e T y p e = " V i e w "   m s p r o p : D b S c h e m a N a m e = " d b o "   m s p r o p : D a t a S o u r c e I D = " f 7 0 3 4 e 9 2 - c 3 8 6 - 4 8 f f - b 4 8 8 - f b 5 9 8 3 4 b 5 a 3 a "   m s p r o p : D b T a b l e N a m e = " t b l C e n D i s t r i c t "   m s p r o p : I s L o g i c a l = " T r u e "   m s p r o p : F r i e n d l y N a m e = " t b l C e n D i s t r i c t " > < x s : c o m p l e x T y p e > < x s : s e q u e n c e > < x s : e l e m e n t   n a m e = " L e "   m s p r o p : F r i e n d l y N a m e = " L e "   m s p r o p : D b C o l u m n N a m e = " L e "   m i n O c c u r s = " 0 " > < x s : s i m p l e T y p e > < x s : r e s t r i c t i o n   b a s e = " x s : s t r i n g " > < x s : m a x L e n g t h   v a l u e = " 1 3 1 0 7 2 "   / > < / x s : r e s t r i c t i o n > < / x s : s i m p l e T y p e > < / x s : e l e m e n t > < x s : e l e m e n t   n a m e = " N a m e "   m s p r o p : F r i e n d l y N a m e = " N a m e "   m s p r o p : D b C o l u m n N a m e = " N a m e "   m i n O c c u r s = " 0 " > < x s : s i m p l e T y p e > < x s : r e s t r i c t i o n   b a s e = " x s : s t r i n g " > < x s : m a x L e n g t h   v a l u e = " 1 3 1 0 7 2 "   / > < / x s : r e s t r i c t i o n > < / x s : s i m p l e T y p e > < / x s : e l e m e n t > < x s : e l e m e n t   n a m e = " O r g T y p e "   m s p r o p : F r i e n d l y N a m e = " O r g T y p e "   m s p r o p : D b C o l u m n N a m e = " O r g T y p e "   m i n O c c u r s = " 0 " > < x s : s i m p l e T y p e > < x s : r e s t r i c t i o n   b a s e = " x s : s t r i n g " > < x s : m a x L e n g t h   v a l u e = " 1 3 1 0 7 2 "   / > < / x s : r e s t r i c t i o n > < / x s : s i m p l e T y p e > < / x s : e l e m e n t > < x s : e l e m e n t   n a m e = " S e c t o r "   m s p r o p : F r i e n d l y N a m e = " S e c t o r "   m s p r o p : D b C o l u m n N a m e = " S e c t o r "   m i n O c c u r s = " 0 " > < x s : s i m p l e T y p e > < x s : r e s t r i c t i o n   b a s e = " x s : s t r i n g " > < x s : m a x L e n g t h   v a l u e = " 1 3 1 0 7 2 "   / > < / x s : r e s t r i c t i o n > < / x s : s i m p l e T y p e > < / x s : e l e m e n t > < x s : e l e m e n t   n a m e = " O p S t a t u s "   m s p r o p : F r i e n d l y N a m e = " O p S t a t u s "   m s p r o p : D b C o l u m n N a m e = " O p S t a t u s "   m i n O c c u r s = " 0 " > < x s : s i m p l e T y p e > < x s : r e s t r i c t i o n   b a s e = " x s : s t r i n g " > < x s : m a x L e n g t h   v a l u e = " 1 3 1 0 7 2 "   / > < / x s : r e s t r i c t i o n > < / x s : s i m p l e T y p e > < / x s : e l e m e n t > < x s : e l e m e n t   n a m e = " E x p i r e D a t e "   m s p r o p : F r i e n d l y N a m e = " E x p i r e D a t e "   t y p e = " x s : d a t e T i m e "   m i n O c c u r s = " 0 "   / > < / x s : s e q u e n c e > < / x s : c o m p l e x T y p e > < / x s : e l e m e n t > < / x s : c h o i c e > < / x s : c o m p l e x T y p e > < / x s : e l e m e n t > < / x s : s c h e m a > < d i f f g r : d i f f g r a m   x m l n s : m s d a t a = " u r n : s c h e m a s - m i c r o s o f t - c o m : x m l - m s d a t a "   x m l n s : d i f f g r = " u r n : s c h e m a s - m i c r o s o f t - c o m : x m l - d i f f g r a m - v 1 "   / > < / S c h e m a > < / D a t a S o u r c e V i e w > < / D a t a S o u r c e V i e w s > < d d l 2 0 0 _ 2 0 0 : S t o r a g e E n g i n e U s e d > I n M e m o r y < / d d l 2 0 0 _ 2 0 0 : S t o r a g e E n g i n e U s e d > < / D a t a b a s e > < / O b j e c t D e f i n i t i o n > < / C r e a t e > ] ] > < / C u s t o m C o n t e n t > < / G e m i n i > 
</file>

<file path=customXml/item23.xml>��< ? x m l   v e r s i o n = " 1 . 0 "   e n c o d i n g = " U T F - 1 6 " ? > < G e m i n i   x m l n s = " h t t p : / / g e m i n i / p i v o t c u s t o m i z a t i o n / T a b l e X M L _ b a 6 5 8 1 0 8 - 1 b 0 f - 4 5 3 e - b f 2 b - 0 b 2 f 9 b 5 a 5 7 a f " > < C u s t o m C o n t e n t > < ! [ C D A T A [ < T a b l e W i d g e t G r i d S e r i a l i z a t i o n   x m l n s : x s i = " h t t p : / / w w w . w 3 . o r g / 2 0 0 1 / X M L S c h e m a - i n s t a n c e "   x m l n s : x s d = " h t t p : / / w w w . w 3 . o r g / 2 0 0 1 / X M L S c h e m a " > < C o l u m n S u g g e s t e d T y p e   / > < C o l u m n F o r m a t > < i t e m > < k e y > < s t r i n g > E n r o l l m e n t I D < / s t r i n g > < / k e y > < v a l u e > < s t r i n g > G e n e r a l < / s t r i n g > < / v a l u e > < / i t e m > < i t e m > < k e y > < s t r i n g > C o l l e c t i o n < / s t r i n g > < / k e y > < v a l u e > < s t r i n g > T e x t < / s t r i n g > < / v a l u e > < / i t e m > < i t e m > < k e y > < s t r i n g > F i s c a l Y e a r < / s t r i n g > < / k e y > < v a l u e > < s t r i n g > G e n e r a l < / s t r i n g > < / v a l u e > < / i t e m > < i t e m > < k e y > < s t r i n g > S S < / s t r i n g > < / k e y > < v a l u e > < s t r i n g > T e x t < / s t r i n g > < / v a l u e > < / i t e m > < i t e m > < k e y > < s t r i n g > S s N a m e < / s t r i n g > < / k e y > < v a l u e > < s t r i n g > T e x t < / s t r i n g > < / v a l u e > < / i t e m > < i t e m > < k e y > < s t r i n g > L e < / s t r i n g > < / k e y > < v a l u e > < s t r i n g > T e x t < / s t r i n g > < / v a l u e > < / i t e m > < i t e m > < k e y > < s t r i n g > L e N a m e < / s t r i n g > < / k e y > < v a l u e > < s t r i n g > T e x t < / s t r i n g > < / v a l u e > < / i t e m > < i t e m > < k e y > < s t r i n g > S C < / s t r i n g > < / k e y > < v a l u e > < s t r i n g > T e x t < / s t r i n g > < / v a l u e > < / i t e m > < i t e m > < k e y > < s t r i n g > S c N a m e < / s t r i n g > < / k e y > < v a l u e > < s t r i n g > T e x t < / s t r i n g > < / v a l u e > < / i t e m > < i t e m > < k e y > < s t r i n g > s e c t o r < / s t r i n g > < / k e y > < v a l u e > < s t r i n g > T e x t < / s t r i n g > < / v a l u e > < / i t e m > < i t e m > < k e y > < s t r i n g > g r a d e < / s t r i n g > < / k e y > < v a l u e > < s t r i n g > T e x t < / s t r i n g > < / v a l u e > < / i t e m > < i t e m > < k e y > < s t r i n g > f a l l 1 0 D a y A b s e n t < / s t r i n g > < / k e y > < v a l u e > < s t r i n g > B o o l e a n < / s t r i n g > < / v a l u e > < / i t e m > < i t e m > < k e y > < s t r i n g > S t u d e n t C o u n t < / s t r i n g > < / k e y > < v a l u e > < s t r i n g > G e n e r a l < / s t r i n g > < / v a l u e > < / i t e m > < i t e m > < k e y > < s t r i n g > A d d   C o l u m n < / s t r i n g > < / k e y > < v a l u e > < s t r i n g > T e x t < / s t r i n g > < / v a l u e > < / i t e m > < / C o l u m n F o r m a t > < C o l u m n A c c u r a c y > < i t e m > < k e y > < s t r i n g > E n r o l l m e n t I D < / s t r i n g > < / k e y > < v a l u e > < i n t > 0 < / i n t > < / v a l u e > < / i t e m > < i t e m > < k e y > < s t r i n g > C o l l e c t i o n < / s t r i n g > < / k e y > < v a l u e > < i n t > 0 < / i n t > < / v a l u e > < / i t e m > < i t e m > < k e y > < s t r i n g > F i s c a l Y e a r < / s t r i n g > < / k e y > < v a l u e > < i n t > 0 < / i n t > < / v a l u e > < / i t e m > < i t e m > < k e y > < s t r i n g > S S < / s t r i n g > < / k e y > < v a l u e > < i n t > 0 < / i n t > < / v a l u e > < / i t e m > < i t e m > < k e y > < s t r i n g > S s N a m e < / s t r i n g > < / k e y > < v a l u e > < i n t > 0 < / i n t > < / v a l u e > < / i t e m > < i t e m > < k e y > < s t r i n g > L e < / s t r i n g > < / k e y > < v a l u e > < i n t > 0 < / i n t > < / v a l u e > < / i t e m > < i t e m > < k e y > < s t r i n g > L e N a m e < / s t r i n g > < / k e y > < v a l u e > < i n t > 0 < / i n t > < / v a l u e > < / i t e m > < i t e m > < k e y > < s t r i n g > S C < / s t r i n g > < / k e y > < v a l u e > < i n t > 0 < / i n t > < / v a l u e > < / i t e m > < i t e m > < k e y > < s t r i n g > S c N a m e < / s t r i n g > < / k e y > < v a l u e > < i n t > 0 < / i n t > < / v a l u e > < / i t e m > < i t e m > < k e y > < s t r i n g > s e c t o r < / s t r i n g > < / k e y > < v a l u e > < i n t > 0 < / i n t > < / v a l u e > < / i t e m > < i t e m > < k e y > < s t r i n g > g r a d e < / s t r i n g > < / k e y > < v a l u e > < i n t > 0 < / i n t > < / v a l u e > < / i t e m > < i t e m > < k e y > < s t r i n g > f a l l 1 0 D a y A b s e n t < / s t r i n g > < / k e y > < v a l u e > < i n t > 0 < / i n t > < / v a l u e > < / i t e m > < i t e m > < k e y > < s t r i n g > S t u d e n t C o u n t < / s t r i n g > < / k e y > < v a l u e > < i n t > 0 < / i n t > < / v a l u e > < / i t e m > < i t e m > < k e y > < s t r i n g > A d d   C o l u m n < / s t r i n g > < / k e y > < v a l u e > < i n t > 0 < / i n t > < / v a l u e > < / i t e m > < / C o l u m n A c c u r a c y > < C o l u m n C u r r e n c y S y m b o l > < i t e m > < k e y > < s t r i n g > E n r o l l m e n t I D < / s t r i n g > < / k e y > < v a l u e > < s t r i n g > $ < / s t r i n g > < / v a l u e > < / i t e m > < i t e m > < k e y > < s t r i n g > C o l l e c t i o n < / s t r i n g > < / k e y > < v a l u e > < s t r i n g > $ < / s t r i n g > < / v a l u e > < / i t e m > < i t e m > < k e y > < s t r i n g > F i s c a l Y e a r < / s t r i n g > < / k e y > < v a l u e > < s t r i n g > $ < / s t r i n g > < / v a l u e > < / i t e m > < i t e m > < k e y > < s t r i n g > S S < / s t r i n g > < / k e y > < v a l u e > < s t r i n g > $ < / s t r i n g > < / v a l u e > < / i t e m > < i t e m > < k e y > < s t r i n g > S s N a m e < / s t r i n g > < / k e y > < v a l u e > < s t r i n g > $ < / s t r i n g > < / v a l u e > < / i t e m > < i t e m > < k e y > < s t r i n g > L e < / s t r i n g > < / k e y > < v a l u e > < s t r i n g > $ < / s t r i n g > < / v a l u e > < / i t e m > < i t e m > < k e y > < s t r i n g > L e N a m e < / s t r i n g > < / k e y > < v a l u e > < s t r i n g > $ < / s t r i n g > < / v a l u e > < / i t e m > < i t e m > < k e y > < s t r i n g > S C < / s t r i n g > < / k e y > < v a l u e > < s t r i n g > $ < / s t r i n g > < / v a l u e > < / i t e m > < i t e m > < k e y > < s t r i n g > S c N a m e < / s t r i n g > < / k e y > < v a l u e > < s t r i n g > $ < / s t r i n g > < / v a l u e > < / i t e m > < i t e m > < k e y > < s t r i n g > s e c t o r < / s t r i n g > < / k e y > < v a l u e > < s t r i n g > $ < / s t r i n g > < / v a l u e > < / i t e m > < i t e m > < k e y > < s t r i n g > g r a d e < / s t r i n g > < / k e y > < v a l u e > < s t r i n g > $ < / s t r i n g > < / v a l u e > < / i t e m > < i t e m > < k e y > < s t r i n g > f a l l 1 0 D a y A b s e n t < / s t r i n g > < / k e y > < v a l u e > < s t r i n g > $ < / s t r i n g > < / v a l u e > < / i t e m > < i t e m > < k e y > < s t r i n g > S t u d e n t C o u n t < / s t r i n g > < / k e y > < v a l u e > < s t r i n g > $ < / s t r i n g > < / v a l u e > < / i t e m > < i t e m > < k e y > < s t r i n g > A d d   C o l u m n < / s t r i n g > < / k e y > < v a l u e > < s t r i n g > $ < / s t r i n g > < / v a l u e > < / i t e m > < / C o l u m n C u r r e n c y S y m b o l > < C o l u m n P o s i t i v e P a t t e r n > < i t e m > < k e y > < s t r i n g > E n r o l l m e n t I D < / s t r i n g > < / k e y > < v a l u e > < i n t > 0 < / i n t > < / v a l u e > < / i t e m > < i t e m > < k e y > < s t r i n g > C o l l e c t i o n < / s t r i n g > < / k e y > < v a l u e > < i n t > 0 < / i n t > < / v a l u e > < / i t e m > < i t e m > < k e y > < s t r i n g > F i s c a l Y e a r < / s t r i n g > < / k e y > < v a l u e > < i n t > 0 < / i n t > < / v a l u e > < / i t e m > < i t e m > < k e y > < s t r i n g > S S < / s t r i n g > < / k e y > < v a l u e > < i n t > 0 < / i n t > < / v a l u e > < / i t e m > < i t e m > < k e y > < s t r i n g > S s N a m e < / s t r i n g > < / k e y > < v a l u e > < i n t > 0 < / i n t > < / v a l u e > < / i t e m > < i t e m > < k e y > < s t r i n g > L e < / s t r i n g > < / k e y > < v a l u e > < i n t > 0 < / i n t > < / v a l u e > < / i t e m > < i t e m > < k e y > < s t r i n g > L e N a m e < / s t r i n g > < / k e y > < v a l u e > < i n t > 0 < / i n t > < / v a l u e > < / i t e m > < i t e m > < k e y > < s t r i n g > S C < / s t r i n g > < / k e y > < v a l u e > < i n t > 0 < / i n t > < / v a l u e > < / i t e m > < i t e m > < k e y > < s t r i n g > S c N a m e < / s t r i n g > < / k e y > < v a l u e > < i n t > 0 < / i n t > < / v a l u e > < / i t e m > < i t e m > < k e y > < s t r i n g > s e c t o r < / s t r i n g > < / k e y > < v a l u e > < i n t > 0 < / i n t > < / v a l u e > < / i t e m > < i t e m > < k e y > < s t r i n g > g r a d e < / s t r i n g > < / k e y > < v a l u e > < i n t > 0 < / i n t > < / v a l u e > < / i t e m > < i t e m > < k e y > < s t r i n g > f a l l 1 0 D a y A b s e n t < / s t r i n g > < / k e y > < v a l u e > < i n t > 0 < / i n t > < / v a l u e > < / i t e m > < i t e m > < k e y > < s t r i n g > S t u d e n t C o u n t < / s t r i n g > < / k e y > < v a l u e > < i n t > 0 < / i n t > < / v a l u e > < / i t e m > < i t e m > < k e y > < s t r i n g > A d d   C o l u m n < / s t r i n g > < / k e y > < v a l u e > < i n t > 0 < / i n t > < / v a l u e > < / i t e m > < / C o l u m n P o s i t i v e P a t t e r n > < C o l u m n N e g a t i v e P a t t e r n > < i t e m > < k e y > < s t r i n g > E n r o l l m e n t I D < / s t r i n g > < / k e y > < v a l u e > < i n t > 0 < / i n t > < / v a l u e > < / i t e m > < i t e m > < k e y > < s t r i n g > C o l l e c t i o n < / s t r i n g > < / k e y > < v a l u e > < i n t > 0 < / i n t > < / v a l u e > < / i t e m > < i t e m > < k e y > < s t r i n g > F i s c a l Y e a r < / s t r i n g > < / k e y > < v a l u e > < i n t > 0 < / i n t > < / v a l u e > < / i t e m > < i t e m > < k e y > < s t r i n g > S S < / s t r i n g > < / k e y > < v a l u e > < i n t > 0 < / i n t > < / v a l u e > < / i t e m > < i t e m > < k e y > < s t r i n g > S s N a m e < / s t r i n g > < / k e y > < v a l u e > < i n t > 0 < / i n t > < / v a l u e > < / i t e m > < i t e m > < k e y > < s t r i n g > L e < / s t r i n g > < / k e y > < v a l u e > < i n t > 0 < / i n t > < / v a l u e > < / i t e m > < i t e m > < k e y > < s t r i n g > L e N a m e < / s t r i n g > < / k e y > < v a l u e > < i n t > 0 < / i n t > < / v a l u e > < / i t e m > < i t e m > < k e y > < s t r i n g > S C < / s t r i n g > < / k e y > < v a l u e > < i n t > 0 < / i n t > < / v a l u e > < / i t e m > < i t e m > < k e y > < s t r i n g > S c N a m e < / s t r i n g > < / k e y > < v a l u e > < i n t > 0 < / i n t > < / v a l u e > < / i t e m > < i t e m > < k e y > < s t r i n g > s e c t o r < / s t r i n g > < / k e y > < v a l u e > < i n t > 0 < / i n t > < / v a l u e > < / i t e m > < i t e m > < k e y > < s t r i n g > g r a d e < / s t r i n g > < / k e y > < v a l u e > < i n t > 0 < / i n t > < / v a l u e > < / i t e m > < i t e m > < k e y > < s t r i n g > f a l l 1 0 D a y A b s e n t < / s t r i n g > < / k e y > < v a l u e > < i n t > 0 < / i n t > < / v a l u e > < / i t e m > < i t e m > < k e y > < s t r i n g > S t u d e n t C o u n t < / s t r i n g > < / k e y > < v a l u e > < i n t > 0 < / i n t > < / v a l u e > < / i t e m > < i t e m > < k e y > < s t r i n g > A d d   C o l u m n < / s t r i n g > < / k e y > < v a l u e > < i n t > 0 < / i n t > < / v a l u e > < / i t e m > < / C o l u m n N e g a t i v e P a t t e r n > < C o l u m n W i d t h s > < i t e m > < k e y > < s t r i n g > E n r o l l m e n t I D < / s t r i n g > < / k e y > < v a l u e > < i n t > 1 1 7 < / i n t > < / v a l u e > < / i t e m > < i t e m > < k e y > < s t r i n g > C o l l e c t i o n < / s t r i n g > < / k e y > < v a l u e > < i n t > 9 7 < / i n t > < / v a l u e > < / i t e m > < i t e m > < k e y > < s t r i n g > F i s c a l Y e a r < / s t r i n g > < / k e y > < v a l u e > < i n t > 9 5 < / i n t > < / v a l u e > < / i t e m > < i t e m > < k e y > < s t r i n g > S S < / s t r i n g > < / k e y > < v a l u e > < i n t > 4 9 < / i n t > < / v a l u e > < / i t e m > < i t e m > < k e y > < s t r i n g > S s N a m e < / s t r i n g > < / k e y > < v a l u e > < i n t > 8 5 < / i n t > < / v a l u e > < / i t e m > < i t e m > < k e y > < s t r i n g > L e < / s t r i n g > < / k e y > < v a l u e > < i n t > 4 9 < / i n t > < / v a l u e > < / i t e m > < i t e m > < k e y > < s t r i n g > L e N a m e < / s t r i n g > < / k e y > < v a l u e > < i n t > 8 6 < / i n t > < / v a l u e > < / i t e m > < i t e m > < k e y > < s t r i n g > S C < / s t r i n g > < / k e y > < v a l u e > < i n t > 5 0 < / i n t > < / v a l u e > < / i t e m > < i t e m > < k e y > < s t r i n g > S c N a m e < / s t r i n g > < / k e y > < v a l u e > < i n t > 8 5 < / i n t > < / v a l u e > < / i t e m > < i t e m > < k e y > < s t r i n g > s e c t o r < / s t r i n g > < / k e y > < v a l u e > < i n t > 7 3 < / i n t > < / v a l u e > < / i t e m > < i t e m > < k e y > < s t r i n g > g r a d e < / s t r i n g > < / k e y > < v a l u e > < i n t > 7 0 < / i n t > < / v a l u e > < / i t e m > < i t e m > < k e y > < s t r i n g > f a l l 1 0 D a y A b s e n t < / s t r i n g > < / k e y > < v a l u e > < i n t > 1 3 6 < / i n t > < / v a l u e > < / i t e m > < i t e m > < k e y > < s t r i n g > S t u d e n t C o u n t < / s t r i n g > < / k e y > < v a l u e > < i n t > 1 2 1 < / i n t > < / v a l u e > < / i t e m > < i t e m > < k e y > < s t r i n g > A d d   C o l u m n < / s t r i n g > < / k e y > < v a l u e > < i n t > 1 1 3 < / i n t > < / v a l u e > < / i t e m > < / C o l u m n W i d t h s > < C o l u m n D i s p l a y I n d e x > < i t e m > < k e y > < s t r i n g > E n r o l l m e n t I D < / s t r i n g > < / k e y > < v a l u e > < i n t > 0 < / i n t > < / v a l u e > < / i t e m > < i t e m > < k e y > < s t r i n g > C o l l e c t i o n < / s t r i n g > < / k e y > < v a l u e > < i n t > 1 < / i n t > < / v a l u e > < / i t e m > < i t e m > < k e y > < s t r i n g > F i s c a l Y e a r < / s t r i n g > < / k e y > < v a l u e > < i n t > 2 < / i n t > < / v a l u e > < / i t e m > < i t e m > < k e y > < s t r i n g > S S < / s t r i n g > < / k e y > < v a l u e > < i n t > 3 < / i n t > < / v a l u e > < / i t e m > < i t e m > < k e y > < s t r i n g > S s N a m e < / s t r i n g > < / k e y > < v a l u e > < i n t > 4 < / i n t > < / v a l u e > < / i t e m > < i t e m > < k e y > < s t r i n g > L e < / s t r i n g > < / k e y > < v a l u e > < i n t > 5 < / i n t > < / v a l u e > < / i t e m > < i t e m > < k e y > < s t r i n g > L e N a m e < / s t r i n g > < / k e y > < v a l u e > < i n t > 6 < / i n t > < / v a l u e > < / i t e m > < i t e m > < k e y > < s t r i n g > S C < / s t r i n g > < / k e y > < v a l u e > < i n t > 7 < / i n t > < / v a l u e > < / i t e m > < i t e m > < k e y > < s t r i n g > S c N a m e < / s t r i n g > < / k e y > < v a l u e > < i n t > 8 < / i n t > < / v a l u e > < / i t e m > < i t e m > < k e y > < s t r i n g > s e c t o r < / s t r i n g > < / k e y > < v a l u e > < i n t > 9 < / i n t > < / v a l u e > < / i t e m > < i t e m > < k e y > < s t r i n g > g r a d e < / s t r i n g > < / k e y > < v a l u e > < i n t > 1 0 < / i n t > < / v a l u e > < / i t e m > < i t e m > < k e y > < s t r i n g > f a l l 1 0 D a y A b s e n t < / s t r i n g > < / k e y > < v a l u e > < i n t > 1 1 < / i n t > < / v a l u e > < / i t e m > < i t e m > < k e y > < s t r i n g > S t u d e n t C o u n t < / s t r i n g > < / k e y > < v a l u e > < i n t > 1 2 < / i n t > < / v a l u e > < / i t e m > < i t e m > < k e y > < s t r i n g > A d d   C o l u m n < / s t r i n g > < / k e y > < v a l u e > < i n t > 1 3 < / i n t > < / v a l u e > < / i t e m > < / C o l u m n D i s p l a y I n d e x > < C o l u m n F r o z e n   / > < C o l u m n H i d d e n   / > < C o l u m n C h e c k e d   / > < C o l u m n F i l t e r   / > < S e l e c t i o n F i l t e r   / > < F i l t e r P a r a m e t e r s   / > < I s S o r t D e s c e n d i n g > f a l s e < / I s S o r t D e s c e n d i n g > < / T a b l e W i d g e t G r i d S e r i a l i z a t i o n > ] ] > < / C u s t o m C o n t e n t > < / G e m i n i > 
</file>

<file path=customXml/item24.xml>��< ? x m l   v e r s i o n = " 1 . 0 "   e n c o d i n g = " U T F - 1 6 " ? > < G e m i n i   x m l n s = " h t t p : / / g e m i n i / p i v o t c u s t o m i z a t i o n / e a c 9 b 3 4 7 - f c 4 3 - 4 1 0 2 - 9 5 a 8 - 3 4 2 e c 0 b 8 6 b 7 d " > < C u s t o m C o n t e n t > < ! [ C D A T A [ < ? x m l   v e r s i o n = " 1 . 0 "   e n c o d i n g = " u t f - 1 6 " ? > < S e t t i n g s > < H S l i c e r s S h a p e > 0 ; 0 ; 0 ; 0 < / H S l i c e r s S h a p e > < V S l i c e r s S h a p e > 0 ; 0 ; 0 ; 0 < / V S l i c e r s S h a p e > < S l i c e r S h e e t N a m e > S h e e t 1 1 < / S l i c e r S h e e t N a m e > < S A H o s t H a s h > 1 5 9 1 9 1 2 4 3 4 < / S A H o s t H a s h > < G e m i n i F i e l d L i s t V i s i b l e > F a l s e < / G e m i n i F i e l d L i s t V i s i b l e > < / S e t t i n g s > ] ] > < / 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 2 0 2 4 - 0 4 - 0 4 T 1 2 : 0 9 : 2 3 . 5 3 2 5 6 0 7 - 0 6 : 0 0 < / L a s t P r o c e s s e d T i m e > < / D a t a M o d e l i n g S a n d b o x . S e r i a l i z e d S a n d b o x E r r o r C a c h e > ] ] > < / C u s t o m C o n t e n t > < / G e m i n i > 
</file>

<file path=customXml/item26.xml>��< ? x m l   v e r s i o n = " 1 . 0 "   e n c o d i n g = " U T F - 1 6 " ? > < G e m i n i   x m l n s = " h t t p : / / g e m i n i / p i v o t c u s t o m i z a t i o n / I s S a n d b o x E m b e d d e d " > < C u s t o m C o n t e n t > < ! [ C D A T A [ y e s ] ] > < / C u s t o m C o n t e n t > < / G e m i n i > 
</file>

<file path=customXml/item27.xml>��< ? x m l   v e r s i o n = " 1 . 0 "   e n c o d i n g = " U T F - 1 6 " ? > < G e m i n i   x m l n s = " h t t p : / / g e m i n i / p i v o t c u s t o m i z a t i o n / 7 f 7 8 0 2 6 1 - 6 b 0 9 - 4 6 7 4 - 9 4 e 6 - b c 3 b d 0 5 d f 0 7 e " > < C u s t o m C o n t e n t > < ! [ C D A T A [ < ? x m l   v e r s i o n = " 1 . 0 "   e n c o d i n g = " u t f - 1 6 " ? > < S e t t i n g s > < C a l c u l a t e d F i e l d s > < i t e m > < M e a s u r e N a m e > S u m   o f   B u d g e t e d B a s i c E n t i t l e m e n t B u d g e t L i m i t a t i o n < / M e a s u r e N a m e > < D i s p l a y N a m e > S u m   o f   B u d g e t e d B a s i c E n t i t l e m e n t B u d g e t L i m i t a t i o n < / D i s p l a y N a m e > < V i s i b l e > T r u e < / V i s i b l e > < / i t e m > < / C a l c u l a t e d F i e l d s > < S A H o s t H a s h > 0 < / S A H o s t H a s h > < G e m i n i F i e l d L i s t V i s i b l e > T r u e < / G e m i n i F i e l d L i s t V i s i b l e > < / S e t t i n g s > ] ] > < / C u s t o m C o n t e n t > < / G e m i n i > 
</file>

<file path=customXml/item28.xml>��< ? x m l   v e r s i o n = " 1 . 0 "   e n c o d i n g = " U T F - 1 6 " ? > < G e m i n i   x m l n s = " h t t p : / / g e m i n i / p i v o t c u s t o m i z a t i o n / P o w e r P i v o t V e r s i o n " > < C u s t o m C o n t e n t > < ! [ C D A T A [ 2 0 1 5 . 1 3 0 . 1 6 0 5 . 1 5 6 5 ] ] > < / C u s t o m C o n t e n t > < / G e m i n i > 
</file>

<file path=customXml/item2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 t b l M F B u d g e t 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 t b l M F B u d g e t 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 C o l u m n s \ L E < / K e y > < / D i a g r a m O b j e c t K e y > < D i a g r a m O b j e c t K e y > < K e y > C o l u m n s \ S t a t e F y < / K e y > < / D i a g r a m O b j e c t K e y > < D i a g r a m O b j e c t K e y > < K e y > C o l u m n s \ F u n d C o d e < / K e y > < / D i a g r a m O b j e c t K e y > < D i a g r a m O b j e c t K e y > < K e y > C o l u m n s \ B u d g e t R e v e n u e C o d e < / K e y > < / D i a g r a m O b j e c t K e y > < D i a g r a m O b j e c t K e y > < K e y > C o l u m n s \ A m o u n t < / K e y > < / D i a g r a m O b j e c t K e y > < D i a g r a m O b j e c t K e y > < K e y > M e a s u r e s \ S u m   o f   A m o u n t   2 < / K e y > < / D i a g r a m O b j e c t K e y > < D i a g r a m O b j e c t K e y > < K e y > M e a s u r e s \ S u m   o f   A m o u n t   2 \ T a g I n f o \ F o r m u l a < / K e y > < / D i a g r a m O b j e c t K e y > < D i a g r a m O b j e c t K e y > < K e y > M e a s u r e s \ S u m   o f   A m o u n t   2 \ T a g I n f o \ V a l u e < / K e y > < / D i a g r a m O b j e c t K e y > < D i a g r a m O b j e c t K e y > < K e y > L i n k s \ & l t ; C o l u m n s \ S u m   o f   A m o u n t   2 & g t ; - & l t ; M e a s u r e s \ A m o u n t & g t ; < / K e y > < / D i a g r a m O b j e c t K e y > < D i a g r a m O b j e c t K e y > < K e y > L i n k s \ & l t ; C o l u m n s \ S u m   o f   A m o u n t   2 & g t ; - & l t ; M e a s u r e s \ A m o u n t & g t ; \ C O L U M N < / K e y > < / D i a g r a m O b j e c t K e y > < D i a g r a m O b j e c t K e y > < K e y > L i n k s \ & l t ; C o l u m n s \ S u m   o f   A m o u n t   2 & g t ; - & l t ; M e a s u r e s \ A m o u n t & g t ; \ M E A S U R E 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 C o l u m n s \ L E < / K e y > < / a : K e y > < a : V a l u e   i : t y p e = " M e a s u r e G r i d N o d e V i e w S t a t e " > < L a y e d O u t > t r u e < / L a y e d O u t > < / a : V a l u e > < / a : K e y V a l u e O f D i a g r a m O b j e c t K e y a n y T y p e z b w N T n L X > < a : K e y V a l u e O f D i a g r a m O b j e c t K e y a n y T y p e z b w N T n L X > < a : K e y > < K e y > C o l u m n s \ S t a t e F y < / K e y > < / a : K e y > < a : V a l u e   i : t y p e = " M e a s u r e G r i d N o d e V i e w S t a t e " > < C o l u m n > 1 < / C o l u m n > < L a y e d O u t > t r u e < / L a y e d O u t > < / a : V a l u e > < / a : K e y V a l u e O f D i a g r a m O b j e c t K e y a n y T y p e z b w N T n L X > < a : K e y V a l u e O f D i a g r a m O b j e c t K e y a n y T y p e z b w N T n L X > < a : K e y > < K e y > C o l u m n s \ F u n d C o d e < / K e y > < / a : K e y > < a : V a l u e   i : t y p e = " M e a s u r e G r i d N o d e V i e w S t a t e " > < C o l u m n > 2 < / C o l u m n > < L a y e d O u t > t r u e < / L a y e d O u t > < / a : V a l u e > < / a : K e y V a l u e O f D i a g r a m O b j e c t K e y a n y T y p e z b w N T n L X > < a : K e y V a l u e O f D i a g r a m O b j e c t K e y a n y T y p e z b w N T n L X > < a : K e y > < K e y > C o l u m n s \ B u d g e t R e v e n u e C o d e < / K e y > < / a : K e y > < a : V a l u e   i : t y p e = " M e a s u r e G r i d N o d e V i e w S t a t e " > < C o l u m n > 3 < / C o l u m n > < L a y e d O u t > t r u e < / L a y e d O u t > < / a : V a l u e > < / a : K e y V a l u e O f D i a g r a m O b j e c t K e y a n y T y p e z b w N T n L X > < a : K e y V a l u e O f D i a g r a m O b j e c t K e y a n y T y p e z b w N T n L X > < a : K e y > < K e y > C o l u m n s \ A m o u n t < / K e y > < / a : K e y > < a : V a l u e   i : t y p e = " M e a s u r e G r i d N o d e V i e w S t a t e " > < C o l u m n > 4 < / C o l u m n > < L a y e d O u t > t r u e < / L a y e d O u t > < / a : V a l u e > < / a : K e y V a l u e O f D i a g r a m O b j e c t K e y a n y T y p e z b w N T n L X > < a : K e y V a l u e O f D i a g r a m O b j e c t K e y a n y T y p e z b w N T n L X > < a : K e y > < K e y > M e a s u r e s \ S u m   o f   A m o u n t   2 < / K e y > < / a : K e y > < a : V a l u e   i : t y p e = " M e a s u r e G r i d N o d e V i e w S t a t e " > < C o l u m n > 4 < / C o l u m n > < L a y e d O u t > t r u e < / L a y e d O u t > < W a s U I I n v i s i b l e > t r u e < / W a s U I I n v i s i b l e > < / a : V a l u e > < / a : K e y V a l u e O f D i a g r a m O b j e c t K e y a n y T y p e z b w N T n L X > < a : K e y V a l u e O f D i a g r a m O b j e c t K e y a n y T y p e z b w N T n L X > < a : K e y > < K e y > M e a s u r e s \ S u m   o f   A m o u n t   2 \ T a g I n f o \ F o r m u l a < / K e y > < / a : K e y > < a : V a l u e   i : t y p e = " M e a s u r e G r i d V i e w S t a t e I D i a g r a m T a g A d d i t i o n a l I n f o " / > < / a : K e y V a l u e O f D i a g r a m O b j e c t K e y a n y T y p e z b w N T n L X > < a : K e y V a l u e O f D i a g r a m O b j e c t K e y a n y T y p e z b w N T n L X > < a : K e y > < K e y > M e a s u r e s \ S u m   o f   A m o u n t   2 \ T a g I n f o \ V a l u e < / K e y > < / a : K e y > < a : V a l u e   i : t y p e = " M e a s u r e G r i d V i e w S t a t e I D i a g r a m T a g A d d i t i o n a l I n f o " / > < / a : K e y V a l u e O f D i a g r a m O b j e c t K e y a n y T y p e z b w N T n L X > < a : K e y V a l u e O f D i a g r a m O b j e c t K e y a n y T y p e z b w N T n L X > < a : K e y > < K e y > L i n k s \ & l t ; C o l u m n s \ S u m   o f   A m o u n t   2 & g t ; - & l t ; M e a s u r e s \ A m o u n t & g t ; < / K e y > < / a : K e y > < a : V a l u e   i : t y p e = " M e a s u r e G r i d V i e w S t a t e I D i a g r a m L i n k " / > < / a : K e y V a l u e O f D i a g r a m O b j e c t K e y a n y T y p e z b w N T n L X > < a : K e y V a l u e O f D i a g r a m O b j e c t K e y a n y T y p e z b w N T n L X > < a : K e y > < K e y > L i n k s \ & l t ; C o l u m n s \ S u m   o f   A m o u n t   2 & g t ; - & l t ; M e a s u r e s \ A m o u n t & g t ; \ C O L U M N < / K e y > < / a : K e y > < a : V a l u e   i : t y p e = " M e a s u r e G r i d V i e w S t a t e I D i a g r a m L i n k E n d p o i n t " / > < / a : K e y V a l u e O f D i a g r a m O b j e c t K e y a n y T y p e z b w N T n L X > < a : K e y V a l u e O f D i a g r a m O b j e c t K e y a n y T y p e z b w N T n L X > < a : K e y > < K e y > L i n k s \ & l t ; C o l u m n s \ S u m   o f   A m o u n t   2 & g t ; - & l t ; M e a s u r e s \ A m o u n t & g t ; \ M E A S U R E < / K e y > < / a : K e y > < a : V a l u e   i : t y p e = " M e a s u r e G r i d V i e w S t a t e I D i a g r a m L i n k E n d p o i n t " / > < / a : K e y V a l u e O f D i a g r a m O b j e c t K e y a n y T y p e z b w N T n L X > < / V i e w S t a t e s > < / D i a g r a m M a n a g e r . S e r i a l i z a b l e D i a g r a m > < D i a g r a m M a n a g e r . S e r i a l i z a b l e D i a g r a m > < A d a p t e r   i : t y p e = " M e a s u r e D i a g r a m S a n d b o x A d a p t e r " > < T a b l e N a m e > t b l M F D S A 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 t b l M F D S A 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 C o l u m n s \ L E < / K e y > < / D i a g r a m O b j e c t K e y > < D i a g r a m O b j e c t K e y > < K e y > C o l u m n s \ S t a t e F Y < / K e y > < / D i a g r a m O b j e c t K e y > < D i a g r a m O b j e c t K e y > < K e y > C o l u m n s \ B u d g e t U n i t < / K e y > < / D i a g r a m O b j e c t K e y > < D i a g r a m O b j e c t K e y > < K e y > C o l u m n s \ B u d g e t e d B a s i c E n t i t l e m e n t B u d g e t L i m i t a t i o n 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 C o l u m n s \ L E < / K e y > < / a : K e y > < a : V a l u e   i : t y p e = " M e a s u r e G r i d N o d e V i e w S t a t e " > < L a y e d O u t > t r u e < / L a y e d O u t > < / a : V a l u e > < / a : K e y V a l u e O f D i a g r a m O b j e c t K e y a n y T y p e z b w N T n L X > < a : K e y V a l u e O f D i a g r a m O b j e c t K e y a n y T y p e z b w N T n L X > < a : K e y > < K e y > C o l u m n s \ S t a t e F Y < / K e y > < / a : K e y > < a : V a l u e   i : t y p e = " M e a s u r e G r i d N o d e V i e w S t a t e " > < C o l u m n > 1 < / C o l u m n > < L a y e d O u t > t r u e < / L a y e d O u t > < / a : V a l u e > < / a : K e y V a l u e O f D i a g r a m O b j e c t K e y a n y T y p e z b w N T n L X > < a : K e y V a l u e O f D i a g r a m O b j e c t K e y a n y T y p e z b w N T n L X > < a : K e y > < K e y > C o l u m n s \ B u d g e t U n i t < / K e y > < / a : K e y > < a : V a l u e   i : t y p e = " M e a s u r e G r i d N o d e V i e w S t a t e " > < C o l u m n > 2 < / C o l u m n > < L a y e d O u t > t r u e < / L a y e d O u t > < / a : V a l u e > < / a : K e y V a l u e O f D i a g r a m O b j e c t K e y a n y T y p e z b w N T n L X > < a : K e y V a l u e O f D i a g r a m O b j e c t K e y a n y T y p e z b w N T n L X > < a : K e y > < K e y > C o l u m n s \ B u d g e t e d B a s i c E n t i t l e m e n t B u d g e t L i m i t a t i o n < / K e y > < / a : K e y > < a : V a l u e   i : t y p e = " M e a s u r e G r i d N o d e V i e w S t a t e " > < C o l u m n > 3 < / C o l u m n > < L a y e d O u t > t r u e < / L a y e d O u t > < / a : V a l u e > < / a : K e y V a l u e O f D i a g r a m O b j e c t K e y a n y T y p e z b w N T n L X > < / V i e w S t a t e s > < / D i a g r a m M a n a g e r . S e r i a l i z a b l e D i a g r a m > < D i a g r a m M a n a g e r . S e r i a l i z a b l e D i a g r a m > < A d a p t e r   i : t y p e = " M e a s u r e D i a g r a m S a n d b o x A d a p t e r " > < T a b l e N a m e > t b l C e n D i s t r i c t 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 t b l C e n D i s t r i c t 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 C o l u m n s \ L e < / K e y > < / D i a g r a m O b j e c t K e y > < D i a g r a m O b j e c t K e y > < K e y > C o l u m n s \ N a m e < / K e y > < / D i a g r a m O b j e c t K e y > < D i a g r a m O b j e c t K e y > < K e y > C o l u m n s \ O r g T y p e < / K e y > < / D i a g r a m O b j e c t K e y > < D i a g r a m O b j e c t K e y > < K e y > C o l u m n s \ S e c t o r < / K e y > < / D i a g r a m O b j e c t K e y > < D i a g r a m O b j e c t K e y > < K e y > C o l u m n s \ O p S t a t u s < / K e y > < / D i a g r a m O b j e c t K e y > < D i a g r a m O b j e c t K e y > < K e y > C o l u m n s \ E x p i r e D a t e 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 C o l u m n s \ L e < / K e y > < / a : K e y > < a : V a l u e   i : t y p e = " M e a s u r e G r i d N o d e V i e w S t a t e " > < L a y e d O u t > t r u e < / L a y e d O u t > < / a : V a l u e > < / a : K e y V a l u e O f D i a g r a m O b j e c t K e y a n y T y p e z b w N T n L X > < a : K e y V a l u e O f D i a g r a m O b j e c t K e y a n y T y p e z b w N T n L X > < a : K e y > < K e y > C o l u m n s \ N a m e < / K e y > < / a : K e y > < a : V a l u e   i : t y p e = " M e a s u r e G r i d N o d e V i e w S t a t e " > < C o l u m n > 1 < / C o l u m n > < L a y e d O u t > t r u e < / L a y e d O u t > < / a : V a l u e > < / a : K e y V a l u e O f D i a g r a m O b j e c t K e y a n y T y p e z b w N T n L X > < a : K e y V a l u e O f D i a g r a m O b j e c t K e y a n y T y p e z b w N T n L X > < a : K e y > < K e y > C o l u m n s \ O r g T y p e < / K e y > < / a : K e y > < a : V a l u e   i : t y p e = " M e a s u r e G r i d N o d e V i e w S t a t e " > < C o l u m n > 2 < / C o l u m n > < L a y e d O u t > t r u e < / L a y e d O u t > < / a : V a l u e > < / a : K e y V a l u e O f D i a g r a m O b j e c t K e y a n y T y p e z b w N T n L X > < a : K e y V a l u e O f D i a g r a m O b j e c t K e y a n y T y p e z b w N T n L X > < a : K e y > < K e y > C o l u m n s \ S e c t o r < / K e y > < / a : K e y > < a : V a l u e   i : t y p e = " M e a s u r e G r i d N o d e V i e w S t a t e " > < C o l u m n > 3 < / C o l u m n > < L a y e d O u t > t r u e < / L a y e d O u t > < / a : V a l u e > < / a : K e y V a l u e O f D i a g r a m O b j e c t K e y a n y T y p e z b w N T n L X > < a : K e y V a l u e O f D i a g r a m O b j e c t K e y a n y T y p e z b w N T n L X > < a : K e y > < K e y > C o l u m n s \ O p S t a t u s < / K e y > < / a : K e y > < a : V a l u e   i : t y p e = " M e a s u r e G r i d N o d e V i e w S t a t e " > < C o l u m n > 4 < / C o l u m n > < L a y e d O u t > t r u e < / L a y e d O u t > < / a : V a l u e > < / a : K e y V a l u e O f D i a g r a m O b j e c t K e y a n y T y p e z b w N T n L X > < a : K e y V a l u e O f D i a g r a m O b j e c t K e y a n y T y p e z b w N T n L X > < a : K e y > < K e y > C o l u m n s \ E x p i r e D a t e < / K e y > < / a : K e y > < a : V a l u e   i : t y p e = " M e a s u r e G r i d N o d e V i e w S t a t e " > < C o l u m n > 5 < / C o l u m n > < L a y e d O u t > t r u e < / L a y e d O u t > < / a : V a l u e > < / a : K e y V a l u e O f D i a g r a m O b j e c t K e y a n y T y p e z b w N T n L X > < / V i e w S t a t e s > < / D i a g r a m M a n a g e r . S e r i a l i z a b l e D i a g r a m > < D i a g r a m M a n a g e r . S e r i a l i z a b l e D i a g r a m > < A d a p t e r   i : t y p e = " M e a s u r e D i a g r a m S a n d b o x A d a p t e r " > < T a b l e N a m e > t b l M F A N B 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 t b l M F A N B 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 C u r r e n t B u d g e t L i m i t a t i o n A N B   2 < / K e y > < / D i a g r a m O b j e c t K e y > < D i a g r a m O b j e c t K e y > < K e y > M e a s u r e s \ S u m   o f   C u r r e n t B u d g e t L i m i t a t i o n A N B   2 \ T a g I n f o \ F o r m u l a < / K e y > < / D i a g r a m O b j e c t K e y > < D i a g r a m O b j e c t K e y > < K e y > M e a s u r e s \ S u m   o f   C u r r e n t B u d g e t L i m i t a t i o n A N B   2 \ T a g I n f o \ V a l u e < / K e y > < / D i a g r a m O b j e c t K e y > < D i a g r a m O b j e c t K e y > < K e y > M e a s u r e s \ S u m   o f   C u r r e n t A N B   2 < / K e y > < / D i a g r a m O b j e c t K e y > < D i a g r a m O b j e c t K e y > < K e y > M e a s u r e s \ S u m   o f   C u r r e n t A N B   2 \ T a g I n f o \ F o r m u l a < / K e y > < / D i a g r a m O b j e c t K e y > < D i a g r a m O b j e c t K e y > < K e y > M e a s u r e s \ S u m   o f   C u r r e n t A N B   2 \ T a g I n f o \ V a l u e < / K e y > < / D i a g r a m O b j e c t K e y > < D i a g r a m O b j e c t K e y > < K e y > C o l u m n s \ L E < / K e y > < / D i a g r a m O b j e c t K e y > < D i a g r a m O b j e c t K e y > < K e y > C o l u m n s \ S t a t e F Y < / K e y > < / D i a g r a m O b j e c t K e y > < D i a g r a m O b j e c t K e y > < K e y > C o l u m n s \ B u d g e t U n i t < / K e y > < / D i a g r a m O b j e c t K e y > < D i a g r a m O b j e c t K e y > < K e y > C o l u m n s \ C u r r e n t A N B < / K e y > < / D i a g r a m O b j e c t K e y > < D i a g r a m O b j e c t K e y > < K e y > C o l u m n s \ C u r r e n t B u d g e t L i m i t a t i o n A N B < / K e y > < / D i a g r a m O b j e c t K e y > < D i a g r a m O b j e c t K e y > < K e y > L i n k s \ & l t ; C o l u m n s \ S u m   o f   C u r r e n t B u d g e t L i m i t a t i o n A N B   2 & g t ; - & l t ; M e a s u r e s \ C u r r e n t B u d g e t L i m i t a t i o n A N B & g t ; < / K e y > < / D i a g r a m O b j e c t K e y > < D i a g r a m O b j e c t K e y > < K e y > L i n k s \ & l t ; C o l u m n s \ S u m   o f   C u r r e n t B u d g e t L i m i t a t i o n A N B   2 & g t ; - & l t ; M e a s u r e s \ C u r r e n t B u d g e t L i m i t a t i o n A N B & g t ; \ C O L U M N < / K e y > < / D i a g r a m O b j e c t K e y > < D i a g r a m O b j e c t K e y > < K e y > L i n k s \ & l t ; C o l u m n s \ S u m   o f   C u r r e n t B u d g e t L i m i t a t i o n A N B   2 & g t ; - & l t ; M e a s u r e s \ C u r r e n t B u d g e t L i m i t a t i o n A N B & g t ; \ M E A S U R E < / K e y > < / D i a g r a m O b j e c t K e y > < D i a g r a m O b j e c t K e y > < K e y > L i n k s \ & l t ; C o l u m n s \ S u m   o f   C u r r e n t A N B   2 & g t ; - & l t ; M e a s u r e s \ C u r r e n t A N B & g t ; < / K e y > < / D i a g r a m O b j e c t K e y > < D i a g r a m O b j e c t K e y > < K e y > L i n k s \ & l t ; C o l u m n s \ S u m   o f   C u r r e n t A N B   2 & g t ; - & l t ; M e a s u r e s \ C u r r e n t A N B & g t ; \ C O L U M N < / K e y > < / D i a g r a m O b j e c t K e y > < D i a g r a m O b j e c t K e y > < K e y > L i n k s \ & l t ; C o l u m n s \ S u m   o f   C u r r e n t A N B   2 & g t ; - & l t ; M e a s u r e s \ C u r r e n t A N B & g t ; \ M E A S U R E 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 C u r r e n t B u d g e t L i m i t a t i o n A N B   2 < / K e y > < / a : K e y > < a : V a l u e   i : t y p e = " M e a s u r e G r i d N o d e V i e w S t a t e " > < C o l u m n > 4 < / C o l u m n > < L a y e d O u t > t r u e < / L a y e d O u t > < W a s U I I n v i s i b l e > t r u e < / W a s U I I n v i s i b l e > < / a : V a l u e > < / a : K e y V a l u e O f D i a g r a m O b j e c t K e y a n y T y p e z b w N T n L X > < a : K e y V a l u e O f D i a g r a m O b j e c t K e y a n y T y p e z b w N T n L X > < a : K e y > < K e y > M e a s u r e s \ S u m   o f   C u r r e n t B u d g e t L i m i t a t i o n A N B   2 \ T a g I n f o \ F o r m u l a < / K e y > < / a : K e y > < a : V a l u e   i : t y p e = " M e a s u r e G r i d V i e w S t a t e I D i a g r a m T a g A d d i t i o n a l I n f o " / > < / a : K e y V a l u e O f D i a g r a m O b j e c t K e y a n y T y p e z b w N T n L X > < a : K e y V a l u e O f D i a g r a m O b j e c t K e y a n y T y p e z b w N T n L X > < a : K e y > < K e y > M e a s u r e s \ S u m   o f   C u r r e n t B u d g e t L i m i t a t i o n A N B   2 \ T a g I n f o \ V a l u e < / K e y > < / a : K e y > < a : V a l u e   i : t y p e = " M e a s u r e G r i d V i e w S t a t e I D i a g r a m T a g A d d i t i o n a l I n f o " / > < / a : K e y V a l u e O f D i a g r a m O b j e c t K e y a n y T y p e z b w N T n L X > < a : K e y V a l u e O f D i a g r a m O b j e c t K e y a n y T y p e z b w N T n L X > < a : K e y > < K e y > M e a s u r e s \ S u m   o f   C u r r e n t A N B   2 < / K e y > < / a : K e y > < a : V a l u e   i : t y p e = " M e a s u r e G r i d N o d e V i e w S t a t e " > < C o l u m n > 3 < / C o l u m n > < L a y e d O u t > t r u e < / L a y e d O u t > < W a s U I I n v i s i b l e > t r u e < / W a s U I I n v i s i b l e > < / a : V a l u e > < / a : K e y V a l u e O f D i a g r a m O b j e c t K e y a n y T y p e z b w N T n L X > < a : K e y V a l u e O f D i a g r a m O b j e c t K e y a n y T y p e z b w N T n L X > < a : K e y > < K e y > M e a s u r e s \ S u m   o f   C u r r e n t A N B   2 \ T a g I n f o \ F o r m u l a < / K e y > < / a : K e y > < a : V a l u e   i : t y p e = " M e a s u r e G r i d V i e w S t a t e I D i a g r a m T a g A d d i t i o n a l I n f o " / > < / a : K e y V a l u e O f D i a g r a m O b j e c t K e y a n y T y p e z b w N T n L X > < a : K e y V a l u e O f D i a g r a m O b j e c t K e y a n y T y p e z b w N T n L X > < a : K e y > < K e y > M e a s u r e s \ S u m   o f   C u r r e n t A N B   2 \ T a g I n f o \ V a l u e < / K e y > < / a : K e y > < a : V a l u e   i : t y p e = " M e a s u r e G r i d V i e w S t a t e I D i a g r a m T a g A d d i t i o n a l I n f o " / > < / a : K e y V a l u e O f D i a g r a m O b j e c t K e y a n y T y p e z b w N T n L X > < a : K e y V a l u e O f D i a g r a m O b j e c t K e y a n y T y p e z b w N T n L X > < a : K e y > < K e y > C o l u m n s \ L E < / K e y > < / a : K e y > < a : V a l u e   i : t y p e = " M e a s u r e G r i d N o d e V i e w S t a t e " > < L a y e d O u t > t r u e < / L a y e d O u t > < / a : V a l u e > < / a : K e y V a l u e O f D i a g r a m O b j e c t K e y a n y T y p e z b w N T n L X > < a : K e y V a l u e O f D i a g r a m O b j e c t K e y a n y T y p e z b w N T n L X > < a : K e y > < K e y > C o l u m n s \ S t a t e F Y < / K e y > < / a : K e y > < a : V a l u e   i : t y p e = " M e a s u r e G r i d N o d e V i e w S t a t e " > < C o l u m n > 1 < / C o l u m n > < L a y e d O u t > t r u e < / L a y e d O u t > < / a : V a l u e > < / a : K e y V a l u e O f D i a g r a m O b j e c t K e y a n y T y p e z b w N T n L X > < a : K e y V a l u e O f D i a g r a m O b j e c t K e y a n y T y p e z b w N T n L X > < a : K e y > < K e y > C o l u m n s \ B u d g e t U n i t < / K e y > < / a : K e y > < a : V a l u e   i : t y p e = " M e a s u r e G r i d N o d e V i e w S t a t e " > < C o l u m n > 2 < / C o l u m n > < L a y e d O u t > t r u e < / L a y e d O u t > < / a : V a l u e > < / a : K e y V a l u e O f D i a g r a m O b j e c t K e y a n y T y p e z b w N T n L X > < a : K e y V a l u e O f D i a g r a m O b j e c t K e y a n y T y p e z b w N T n L X > < a : K e y > < K e y > C o l u m n s \ C u r r e n t A N B < / K e y > < / a : K e y > < a : V a l u e   i : t y p e = " M e a s u r e G r i d N o d e V i e w S t a t e " > < C o l u m n > 3 < / C o l u m n > < L a y e d O u t > t r u e < / L a y e d O u t > < / a : V a l u e > < / a : K e y V a l u e O f D i a g r a m O b j e c t K e y a n y T y p e z b w N T n L X > < a : K e y V a l u e O f D i a g r a m O b j e c t K e y a n y T y p e z b w N T n L X > < a : K e y > < K e y > C o l u m n s \ C u r r e n t B u d g e t L i m i t a t i o n A N B < / K e y > < / a : K e y > < a : V a l u e   i : t y p e = " M e a s u r e G r i d N o d e V i e w S t a t e " > < C o l u m n > 4 < / C o l u m n > < L a y e d O u t > t r u e < / L a y e d O u t > < / a : V a l u e > < / a : K e y V a l u e O f D i a g r a m O b j e c t K e y a n y T y p e z b w N T n L X > < a : K e y V a l u e O f D i a g r a m O b j e c t K e y a n y T y p e z b w N T n L X > < a : K e y > < K e y > L i n k s \ & l t ; C o l u m n s \ S u m   o f   C u r r e n t B u d g e t L i m i t a t i o n A N B   2 & g t ; - & l t ; M e a s u r e s \ C u r r e n t B u d g e t L i m i t a t i o n A N B & g t ; < / K e y > < / a : K e y > < a : V a l u e   i : t y p e = " M e a s u r e G r i d V i e w S t a t e I D i a g r a m L i n k " / > < / a : K e y V a l u e O f D i a g r a m O b j e c t K e y a n y T y p e z b w N T n L X > < a : K e y V a l u e O f D i a g r a m O b j e c t K e y a n y T y p e z b w N T n L X > < a : K e y > < K e y > L i n k s \ & l t ; C o l u m n s \ S u m   o f   C u r r e n t B u d g e t L i m i t a t i o n A N B   2 & g t ; - & l t ; M e a s u r e s \ C u r r e n t B u d g e t L i m i t a t i o n A N B & g t ; \ C O L U M N < / K e y > < / a : K e y > < a : V a l u e   i : t y p e = " M e a s u r e G r i d V i e w S t a t e I D i a g r a m L i n k E n d p o i n t " / > < / a : K e y V a l u e O f D i a g r a m O b j e c t K e y a n y T y p e z b w N T n L X > < a : K e y V a l u e O f D i a g r a m O b j e c t K e y a n y T y p e z b w N T n L X > < a : K e y > < K e y > L i n k s \ & l t ; C o l u m n s \ S u m   o f   C u r r e n t B u d g e t L i m i t a t i o n A N B   2 & g t ; - & l t ; M e a s u r e s \ C u r r e n t B u d g e t L i m i t a t i o n A N B & g t ; \ M E A S U R E < / K e y > < / a : K e y > < a : V a l u e   i : t y p e = " M e a s u r e G r i d V i e w S t a t e I D i a g r a m L i n k E n d p o i n t " / > < / a : K e y V a l u e O f D i a g r a m O b j e c t K e y a n y T y p e z b w N T n L X > < a : K e y V a l u e O f D i a g r a m O b j e c t K e y a n y T y p e z b w N T n L X > < a : K e y > < K e y > L i n k s \ & l t ; C o l u m n s \ S u m   o f   C u r r e n t A N B   2 & g t ; - & l t ; M e a s u r e s \ C u r r e n t A N B & g t ; < / K e y > < / a : K e y > < a : V a l u e   i : t y p e = " M e a s u r e G r i d V i e w S t a t e I D i a g r a m L i n k " / > < / a : K e y V a l u e O f D i a g r a m O b j e c t K e y a n y T y p e z b w N T n L X > < a : K e y V a l u e O f D i a g r a m O b j e c t K e y a n y T y p e z b w N T n L X > < a : K e y > < K e y > L i n k s \ & l t ; C o l u m n s \ S u m   o f   C u r r e n t A N B   2 & g t ; - & l t ; M e a s u r e s \ C u r r e n t A N B & g t ; \ C O L U M N < / K e y > < / a : K e y > < a : V a l u e   i : t y p e = " M e a s u r e G r i d V i e w S t a t e I D i a g r a m L i n k E n d p o i n t " / > < / a : K e y V a l u e O f D i a g r a m O b j e c t K e y a n y T y p e z b w N T n L X > < a : K e y V a l u e O f D i a g r a m O b j e c t K e y a n y T y p e z b w N T n L X > < a : K e y > < K e y > L i n k s \ & l t ; C o l u m n s \ S u m   o f   C u r r e n t A N B   2 & g t ; - & l t ; M e a s u r e s \ C u r r e n t A N B & g t ; \ M E A S U R E < / K e y > < / a : K e y > < a : V a l u e   i : t y p e = " M e a s u r e G r i d V i e w S t a t e I D i a g r a m L i n k E n d p o i n t " / > < / a : K e y V a l u e O f D i a g r a m O b j e c t K e y a n y T y p e z b w N T n L X > < / V i e w S t a t e s > < / D i a g r a m M a n a g e r . S e r i a l i z a b l e D i a g r a m > < D i a g r a m M a n a g e r . S e r i a l i z a b l e D i a g r a m > < A d a p t e r   i : t y p e = " M e a s u r e D i a g r a m S a n d b o x A d a p t e r " > < T a b l e N a m e > t b l A S E n r o l l m e n t T i t l e I V i e w < / 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 t b l A S E n r o l l m e n t T i t l e I V i e w < / 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 F i s c a l Y e a r < / K e y > < / D i a g r a m O b j e c t K e y > < D i a g r a m O b j e c t K e y > < K e y > M e a s u r e s \ S u m   o f   F i s c a l Y e a r \ T a g I n f o \ F o r m u l a < / K e y > < / D i a g r a m O b j e c t K e y > < D i a g r a m O b j e c t K e y > < K e y > M e a s u r e s \ S u m   o f   F i s c a l Y e a r \ T a g I n f o \ V a l u e < / K e y > < / D i a g r a m O b j e c t K e y > < D i a g r a m O b j e c t K e y > < K e y > M e a s u r e s \ S u m   o f   S t u d e n t C o u n t   2 < / K e y > < / D i a g r a m O b j e c t K e y > < D i a g r a m O b j e c t K e y > < K e y > M e a s u r e s \ S u m   o f   S t u d e n t C o u n t   2 \ T a g I n f o \ F o r m u l a < / K e y > < / D i a g r a m O b j e c t K e y > < D i a g r a m O b j e c t K e y > < K e y > M e a s u r e s \ S u m   o f   S t u d e n t C o u n t   2 \ T a g I n f o \ V a l u e < / K e y > < / D i a g r a m O b j e c t K e y > < D i a g r a m O b j e c t K e y > < K e y > C o l u m n s \ C o l l e c t i o n < / K e y > < / D i a g r a m O b j e c t K e y > < D i a g r a m O b j e c t K e y > < K e y > C o l u m n s \ F i s c a l Y e a r < / K e y > < / D i a g r a m O b j e c t K e y > < D i a g r a m O b j e c t K e y > < K e y > C o l u m n s \ L e < / K e y > < / D i a g r a m O b j e c t K e y > < D i a g r a m O b j e c t K e y > < K e y > C o l u m n s \ L e N a m e < / K e y > < / D i a g r a m O b j e c t K e y > < D i a g r a m O b j e c t K e y > < K e y > C o l u m n s \ s e c t o r < / K e y > < / D i a g r a m O b j e c t K e y > < D i a g r a m O b j e c t K e y > < K e y > C o l u m n s \ g r a d e < / K e y > < / D i a g r a m O b j e c t K e y > < D i a g r a m O b j e c t K e y > < K e y > C o l u m n s \ L E P S t a t u s < / K e y > < / D i a g r a m O b j e c t K e y > < D i a g r a m O b j e c t K e y > < K e y > C o l u m n s \ S t u d e n t C o u n t < / K e y > < / D i a g r a m O b j e c t K e y > < D i a g r a m O b j e c t K e y > < K e y > L i n k s \ & l t ; C o l u m n s \ S u m   o f   F i s c a l Y e a r & g t ; - & l t ; M e a s u r e s \ F i s c a l Y e a r & g t ; < / K e y > < / D i a g r a m O b j e c t K e y > < D i a g r a m O b j e c t K e y > < K e y > L i n k s \ & l t ; C o l u m n s \ S u m   o f   F i s c a l Y e a r & g t ; - & l t ; M e a s u r e s \ F i s c a l Y e a r & g t ; \ C O L U M N < / K e y > < / D i a g r a m O b j e c t K e y > < D i a g r a m O b j e c t K e y > < K e y > L i n k s \ & l t ; C o l u m n s \ S u m   o f   F i s c a l Y e a r & g t ; - & l t ; M e a s u r e s \ F i s c a l Y e a r & g t ; \ M E A S U R E < / K e y > < / D i a g r a m O b j e c t K e y > < D i a g r a m O b j e c t K e y > < K e y > L i n k s \ & l t ; C o l u m n s \ S u m   o f   S t u d e n t C o u n t   2 & g t ; - & l t ; M e a s u r e s \ S t u d e n t C o u n t & g t ; < / K e y > < / D i a g r a m O b j e c t K e y > < D i a g r a m O b j e c t K e y > < K e y > L i n k s \ & l t ; C o l u m n s \ S u m   o f   S t u d e n t C o u n t   2 & g t ; - & l t ; M e a s u r e s \ S t u d e n t C o u n t & g t ; \ C O L U M N < / K e y > < / D i a g r a m O b j e c t K e y > < D i a g r a m O b j e c t K e y > < K e y > L i n k s \ & l t ; C o l u m n s \ S u m   o f   S t u d e n t C o u n t   2 & g t ; - & l t ; M e a s u r e s \ S t u d e n t C o u n t & g t ; \ M E A S U R E 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 F i s c a l Y e a r < / K e y > < / a : K e y > < a : V a l u e   i : t y p e = " M e a s u r e G r i d N o d e V i e w S t a t e " > < C o l u m n > 1 < / C o l u m n > < L a y e d O u t > t r u e < / L a y e d O u t > < W a s U I I n v i s i b l e > t r u e < / W a s U I I n v i s i b l e > < / a : V a l u e > < / a : K e y V a l u e O f D i a g r a m O b j e c t K e y a n y T y p e z b w N T n L X > < a : K e y V a l u e O f D i a g r a m O b j e c t K e y a n y T y p e z b w N T n L X > < a : K e y > < K e y > M e a s u r e s \ S u m   o f   F i s c a l Y e a r \ T a g I n f o \ F o r m u l a < / K e y > < / a : K e y > < a : V a l u e   i : t y p e = " M e a s u r e G r i d V i e w S t a t e I D i a g r a m T a g A d d i t i o n a l I n f o " / > < / a : K e y V a l u e O f D i a g r a m O b j e c t K e y a n y T y p e z b w N T n L X > < a : K e y V a l u e O f D i a g r a m O b j e c t K e y a n y T y p e z b w N T n L X > < a : K e y > < K e y > M e a s u r e s \ S u m   o f   F i s c a l Y e a r \ T a g I n f o \ V a l u e < / K e y > < / a : K e y > < a : V a l u e   i : t y p e = " M e a s u r e G r i d V i e w S t a t e I D i a g r a m T a g A d d i t i o n a l I n f o " / > < / a : K e y V a l u e O f D i a g r a m O b j e c t K e y a n y T y p e z b w N T n L X > < a : K e y V a l u e O f D i a g r a m O b j e c t K e y a n y T y p e z b w N T n L X > < a : K e y > < K e y > M e a s u r e s \ S u m   o f   S t u d e n t C o u n t   2 < / K e y > < / a : K e y > < a : V a l u e   i : t y p e = " M e a s u r e G r i d N o d e V i e w S t a t e " > < C o l u m n > 7 < / C o l u m n > < L a y e d O u t > t r u e < / L a y e d O u t > < W a s U I I n v i s i b l e > t r u e < / W a s U I I n v i s i b l e > < / a : V a l u e > < / a : K e y V a l u e O f D i a g r a m O b j e c t K e y a n y T y p e z b w N T n L X > < a : K e y V a l u e O f D i a g r a m O b j e c t K e y a n y T y p e z b w N T n L X > < a : K e y > < K e y > M e a s u r e s \ S u m   o f   S t u d e n t C o u n t   2 \ T a g I n f o \ F o r m u l a < / K e y > < / a : K e y > < a : V a l u e   i : t y p e = " M e a s u r e G r i d V i e w S t a t e I D i a g r a m T a g A d d i t i o n a l I n f o " / > < / a : K e y V a l u e O f D i a g r a m O b j e c t K e y a n y T y p e z b w N T n L X > < a : K e y V a l u e O f D i a g r a m O b j e c t K e y a n y T y p e z b w N T n L X > < a : K e y > < K e y > M e a s u r e s \ S u m   o f   S t u d e n t C o u n t   2 \ T a g I n f o \ V a l u e < / K e y > < / a : K e y > < a : V a l u e   i : t y p e = " M e a s u r e G r i d V i e w S t a t e I D i a g r a m T a g A d d i t i o n a l I n f o " / > < / a : K e y V a l u e O f D i a g r a m O b j e c t K e y a n y T y p e z b w N T n L X > < a : K e y V a l u e O f D i a g r a m O b j e c t K e y a n y T y p e z b w N T n L X > < a : K e y > < K e y > C o l u m n s \ C o l l e c t i o n < / K e y > < / a : K e y > < a : V a l u e   i : t y p e = " M e a s u r e G r i d N o d e V i e w S t a t e " > < L a y e d O u t > t r u e < / L a y e d O u t > < / a : V a l u e > < / a : K e y V a l u e O f D i a g r a m O b j e c t K e y a n y T y p e z b w N T n L X > < a : K e y V a l u e O f D i a g r a m O b j e c t K e y a n y T y p e z b w N T n L X > < a : K e y > < K e y > C o l u m n s \ F i s c a l Y e a r < / K e y > < / a : K e y > < a : V a l u e   i : t y p e = " M e a s u r e G r i d N o d e V i e w S t a t e " > < C o l u m n > 1 < / C o l u m n > < L a y e d O u t > t r u e < / L a y e d O u t > < / a : V a l u e > < / a : K e y V a l u e O f D i a g r a m O b j e c t K e y a n y T y p e z b w N T n L X > < a : K e y V a l u e O f D i a g r a m O b j e c t K e y a n y T y p e z b w N T n L X > < a : K e y > < K e y > C o l u m n s \ L e < / K e y > < / a : K e y > < a : V a l u e   i : t y p e = " M e a s u r e G r i d N o d e V i e w S t a t e " > < C o l u m n > 2 < / C o l u m n > < L a y e d O u t > t r u e < / L a y e d O u t > < / a : V a l u e > < / a : K e y V a l u e O f D i a g r a m O b j e c t K e y a n y T y p e z b w N T n L X > < a : K e y V a l u e O f D i a g r a m O b j e c t K e y a n y T y p e z b w N T n L X > < a : K e y > < K e y > C o l u m n s \ L e N a m e < / K e y > < / a : K e y > < a : V a l u e   i : t y p e = " M e a s u r e G r i d N o d e V i e w S t a t e " > < C o l u m n > 3 < / C o l u m n > < L a y e d O u t > t r u e < / L a y e d O u t > < / a : V a l u e > < / a : K e y V a l u e O f D i a g r a m O b j e c t K e y a n y T y p e z b w N T n L X > < a : K e y V a l u e O f D i a g r a m O b j e c t K e y a n y T y p e z b w N T n L X > < a : K e y > < K e y > C o l u m n s \ s e c t o r < / K e y > < / a : K e y > < a : V a l u e   i : t y p e = " M e a s u r e G r i d N o d e V i e w S t a t e " > < C o l u m n > 4 < / C o l u m n > < L a y e d O u t > t r u e < / L a y e d O u t > < / a : V a l u e > < / a : K e y V a l u e O f D i a g r a m O b j e c t K e y a n y T y p e z b w N T n L X > < a : K e y V a l u e O f D i a g r a m O b j e c t K e y a n y T y p e z b w N T n L X > < a : K e y > < K e y > C o l u m n s \ g r a d e < / K e y > < / a : K e y > < a : V a l u e   i : t y p e = " M e a s u r e G r i d N o d e V i e w S t a t e " > < C o l u m n > 5 < / C o l u m n > < L a y e d O u t > t r u e < / L a y e d O u t > < / a : V a l u e > < / a : K e y V a l u e O f D i a g r a m O b j e c t K e y a n y T y p e z b w N T n L X > < a : K e y V a l u e O f D i a g r a m O b j e c t K e y a n y T y p e z b w N T n L X > < a : K e y > < K e y > C o l u m n s \ L E P S t a t u s < / K e y > < / a : K e y > < a : V a l u e   i : t y p e = " M e a s u r e G r i d N o d e V i e w S t a t e " > < C o l u m n > 6 < / C o l u m n > < L a y e d O u t > t r u e < / L a y e d O u t > < / a : V a l u e > < / a : K e y V a l u e O f D i a g r a m O b j e c t K e y a n y T y p e z b w N T n L X > < a : K e y V a l u e O f D i a g r a m O b j e c t K e y a n y T y p e z b w N T n L X > < a : K e y > < K e y > C o l u m n s \ S t u d e n t C o u n t < / K e y > < / a : K e y > < a : V a l u e   i : t y p e = " M e a s u r e G r i d N o d e V i e w S t a t e " > < C o l u m n > 7 < / C o l u m n > < L a y e d O u t > t r u e < / L a y e d O u t > < / a : V a l u e > < / a : K e y V a l u e O f D i a g r a m O b j e c t K e y a n y T y p e z b w N T n L X > < a : K e y V a l u e O f D i a g r a m O b j e c t K e y a n y T y p e z b w N T n L X > < a : K e y > < K e y > L i n k s \ & l t ; C o l u m n s \ S u m   o f   F i s c a l Y e a r & g t ; - & l t ; M e a s u r e s \ F i s c a l Y e a r & g t ; < / K e y > < / a : K e y > < a : V a l u e   i : t y p e = " M e a s u r e G r i d V i e w S t a t e I D i a g r a m L i n k " / > < / a : K e y V a l u e O f D i a g r a m O b j e c t K e y a n y T y p e z b w N T n L X > < a : K e y V a l u e O f D i a g r a m O b j e c t K e y a n y T y p e z b w N T n L X > < a : K e y > < K e y > L i n k s \ & l t ; C o l u m n s \ S u m   o f   F i s c a l Y e a r & g t ; - & l t ; M e a s u r e s \ F i s c a l Y e a r & g t ; \ C O L U M N < / K e y > < / a : K e y > < a : V a l u e   i : t y p e = " M e a s u r e G r i d V i e w S t a t e I D i a g r a m L i n k E n d p o i n t " / > < / a : K e y V a l u e O f D i a g r a m O b j e c t K e y a n y T y p e z b w N T n L X > < a : K e y V a l u e O f D i a g r a m O b j e c t K e y a n y T y p e z b w N T n L X > < a : K e y > < K e y > L i n k s \ & l t ; C o l u m n s \ S u m   o f   F i s c a l Y e a r & g t ; - & l t ; M e a s u r e s \ F i s c a l Y e a r & g t ; \ M E A S U R E < / K e y > < / a : K e y > < a : V a l u e   i : t y p e = " M e a s u r e G r i d V i e w S t a t e I D i a g r a m L i n k E n d p o i n t " / > < / a : K e y V a l u e O f D i a g r a m O b j e c t K e y a n y T y p e z b w N T n L X > < a : K e y V a l u e O f D i a g r a m O b j e c t K e y a n y T y p e z b w N T n L X > < a : K e y > < K e y > L i n k s \ & l t ; C o l u m n s \ S u m   o f   S t u d e n t C o u n t   2 & g t ; - & l t ; M e a s u r e s \ S t u d e n t C o u n t & g t ; < / K e y > < / a : K e y > < a : V a l u e   i : t y p e = " M e a s u r e G r i d V i e w S t a t e I D i a g r a m L i n k " / > < / a : K e y V a l u e O f D i a g r a m O b j e c t K e y a n y T y p e z b w N T n L X > < a : K e y V a l u e O f D i a g r a m O b j e c t K e y a n y T y p e z b w N T n L X > < a : K e y > < K e y > L i n k s \ & l t ; C o l u m n s \ S u m   o f   S t u d e n t C o u n t   2 & g t ; - & l t ; M e a s u r e s \ S t u d e n t C o u n t & g t ; \ C O L U M N < / K e y > < / a : K e y > < a : V a l u e   i : t y p e = " M e a s u r e G r i d V i e w S t a t e I D i a g r a m L i n k E n d p o i n t " / > < / a : K e y V a l u e O f D i a g r a m O b j e c t K e y a n y T y p e z b w N T n L X > < a : K e y V a l u e O f D i a g r a m O b j e c t K e y a n y T y p e z b w N T n L X > < a : K e y > < K e y > L i n k s \ & l t ; C o l u m n s \ S u m   o f   S t u d e n t C o u n t   2 & g t ; - & l t ; M e a s u r e s \ S t u d e n t C o u n t & g t ; \ M E A S U R E < / K e y > < / a : K e y > < a : V a l u e   i : t y p e = " M e a s u r e G r i d V i e w S t a t e I D i a g r a m L i n k E n d p o i n t " / > < / a : K e y V a l u e O f D i a g r a m O b j e c t K e y a n y T y p e z b w N T n L X > < / V i e w S t a t e s > < / D i a g r a m M a n a g e r . S e r i a l i z a b l e D i a g r a m > < / A r r a y O f D i a g r a m M a n a g e r . S e r i a l i z a b l e D i a g r a m > ] ] > < / C u s t o m C o n t e n t > < / G e m i n i > 
</file>

<file path=customXml/item3.xml>��< ? x m l   v e r s i o n = " 1 . 0 "   e n c o d i n g = " U T F - 1 6 " ? > < G e m i n i   x m l n s = " h t t p : / / g e m i n i / p i v o t c u s t o m i z a t i o n / e 3 2 5 0 6 5 3 - 9 0 c 5 - 4 a 9 a - 8 1 c b - c f 1 6 2 1 1 c f f f b " > < C u s t o m C o n t e n t > < ! [ C D A T A [ < ? x m l   v e r s i o n = " 1 . 0 "   e n c o d i n g = " u t f - 1 6 " ? > < S e t t i n g s > < C a l c u l a t e d F i e l d s > < i t e m > < M e a s u r e N a m e > S u m   o f   C u r r e n t B u d g e t L i m i t a t i o n A N B < / M e a s u r e N a m e > < D i s p l a y N a m e > S u m   o f   C u r r e n t B u d g e t L i m i t a t i o n A N B < / D i s p l a y N a m e > < V i s i b l e > T r u e < / V i s i b l e > < / i t e m > < / C a l c u l a t e d F i e l d s > < S A H o s t H a s h > 0 < / S A H o s t H a s h > < G e m i n i F i e l d L i s t V i s i b l e > T r u e < / G e m i n i F i e l d L i s t V i s i b l e > < / S e t t i n g s > ] ] > < / C u s t o m C o n t e n t > < / G e m i n i > 
</file>

<file path=customXml/item30.xml>��< ? x m l   v e r s i o n = " 1 . 0 "   e n c o d i n g = " U T F - 1 6 " ? > < G e m i n i   x m l n s = " h t t p : / / g e m i n i / p i v o t c u s t o m i z a t i o n / 6 5 c 8 6 5 b e - 2 8 6 0 - 4 a 7 8 - 9 e 4 2 - 9 2 8 8 9 0 9 d e 1 3 1 " > < C u s t o m C o n t e n t > < ! [ C D A T A [ < ? x m l   v e r s i o n = " 1 . 0 "   e n c o d i n g = " u t f - 1 6 " ? > < S e t t i n g s > < H S l i c e r s S h a p e > 0 ; 0 ; 0 ; 0 < / H S l i c e r s S h a p e > < V S l i c e r s S h a p e > 0 ; 0 ; 0 ; 0 < / V S l i c e r s S h a p e > < S l i c e r S h e e t N a m e > S h e e t 1 2 < / S l i c e r S h e e t N a m e > < S A H o s t H a s h > 4 7 3 8 6 8 4 1 5 < / S A H o s t H a s h > < G e m i n i F i e l d L i s t V i s i b l e > T r u e < / G e m i n i F i e l d L i s t V i s i b l e > < / S e t t i n g s > ] ] > < / C u s t o m C o n t e n t > < / G e m i n i > 
</file>

<file path=customXml/item31.xml>��< ? x m l   v e r s i o n = " 1 . 0 "   e n c o d i n g = " U T F - 1 6 " ? > < G e m i n i   x m l n s = " h t t p : / / g e m i n i / p i v o t c u s t o m i z a t i o n / F o r m u l a B a r S t a t e " > < C u s t o m C o n t e n t > < ! [ C D A T A [ < S a n d b o x E d i t o r . F o r m u l a B a r S t a t e   x m l n s = " h t t p : / / s c h e m a s . d a t a c o n t r a c t . o r g / 2 0 0 4 / 0 7 / M i c r o s o f t . A n a l y s i s S e r v i c e s . C o m m o n "   x m l n s : i = " h t t p : / / w w w . w 3 . o r g / 2 0 0 1 / X M L S c h e m a - i n s t a n c e " > < H e i g h t > 5 8 < / H e i g h t > < / S a n d b o x E d i t o r . F o r m u l a B a r S t a t e > ] ] > < / C u s t o m C o n t e n t > < / G e m i n i > 
</file>

<file path=customXml/item32.xml>��< ? x m l   v e r s i o n = " 1 . 0 "   e n c o d i n g = " U T F - 1 6 " ? > < G e m i n i   x m l n s = " h t t p : / / g e m i n i / p i v o t c u s t o m i z a t i o n / f e d 9 4 3 0 a - 5 5 6 0 - 4 6 f f - 9 0 2 1 - f b f 4 a 2 f 9 a c f 0 " > < C u s t o m C o n t e n t > < ! [ C D A T A [ < ? x m l   v e r s i o n = " 1 . 0 "   e n c o d i n g = " u t f - 1 6 " ? > < S e t t i n g s > < H S l i c e r s S h a p e > 0 ; 0 ; 0 ; 0 < / H S l i c e r s S h a p e > < V S l i c e r s S h a p e > 0 ; 0 ; 0 ; 0 < / V S l i c e r s S h a p e > < S l i c e r S h e e t N a m e > S h e e t 1 6 < / S l i c e r S h e e t N a m e > < S A H o s t H a s h > 1 4 2 2 0 6 2 5 5 2 < / S A H o s t H a s h > < G e m i n i F i e l d L i s t V i s i b l e > T r u e < / G e m i n i F i e l d L i s t V i s i b l e > < / S e t t i n g s > ] ] > < / C u s t o m C o n t e n t > < / G e m i n i > 
</file>

<file path=customXml/item33.xml>��< ? x m l   v e r s i o n = " 1 . 0 "   e n c o d i n g = " U T F - 1 6 " ? > < G e m i n i   x m l n s = " h t t p : / / g e m i n i / p i v o t c u s t o m i z a t i o n / R e l a t i o n s h i p A u t o D e t e c t i o n E n a b l e d " > < C u s t o m C o n t e n t > < ! [ C D A T A [ T r u e ] ] > < / C u s t o m C o n t e n t > < / G e m i n i > 
</file>

<file path=customXml/item34.xml>��< ? x m l   v e r s i o n = " 1 . 0 "   e n c o d i n g = " U T F - 1 6 " ? > < G e m i n i   x m l n s = " h t t p : / / g e m i n i / p i v o t c u s t o m i z a t i o n / 9 4 c 9 f b 1 a - 4 4 4 e - 4 f c 8 - a 7 b d - 6 5 f 4 f 5 9 b 7 e 3 3 " > < C u s t o m C o n t e n t > < ! [ C D A T A [ < ? x m l   v e r s i o n = " 1 . 0 "   e n c o d i n g = " u t f - 1 6 " ? > < S e t t i n g s > < C a l c u l a t e d F i e l d s > < i t e m > < M e a s u r e N a m e > S u m   o f   A m o u n t < / M e a s u r e N a m e > < D i s p l a y N a m e > S u m   o f   A m o u n t < / D i s p l a y N a m e > < V i s i b l e > T r u e < / V i s i b l e > < / i t e m > < / C a l c u l a t e d F i e l d s > < S A H o s t H a s h > 0 < / S A H o s t H a s h > < G e m i n i F i e l d L i s t V i s i b l e > T r u e < / G e m i n i F i e l d L i s t V i s i b l e > < / S e t t i n g s > ] ] > < / C u s t o m C o n t e n t > < / G e m i n i > 
</file>

<file path=customXml/item35.xml>��< ? x m l   v e r s i o n = " 1 . 0 "   e n c o d i n g = " U T F - 1 6 " ? > < G e m i n i   x m l n s = " h t t p : / / g e m i n i / p i v o t c u s t o m i z a t i o n / b 8 6 d 9 0 a 7 - 0 0 7 7 - 4 9 6 5 - a 3 1 d - c 3 b 5 b 5 3 f 4 c a a " > < C u s t o m C o n t e n t > < ! [ C D A T A [ < ? x m l   v e r s i o n = " 1 . 0 "   e n c o d i n g = " u t f - 1 6 " ? > < S e t t i n g s > < C a l c u l a t e d F i e l d s > < i t e m > < M e a s u r e N a m e > S u m   o f   B u d g e t e d B a s i c E n t i t l e m e n t B u d g e t L i m i t a t i o n < / M e a s u r e N a m e > < D i s p l a y N a m e > S u m   o f   B u d g e t e d B a s i c E n t i t l e m e n t B u d g e t L i m i t a t i o n < / D i s p l a y N a m e > < V i s i b l e > T r u e < / V i s i b l e > < / i t e m > < / C a l c u l a t e d F i e l d s > < S A H o s t H a s h > 0 < / S A H o s t H a s h > < G e m i n i F i e l d L i s t V i s i b l e > T r u e < / G e m i n i F i e l d L i s t V i s i b l e > < / S e t t i n g s > ] ] > < / C u s t o m C o n t e n t > < / G e m i n i > 
</file>

<file path=customXml/item36.xml>��< ? x m l   v e r s i o n = " 1 . 0 "   e n c o d i n g = " U T F - 1 6 " ? > < G e m i n i   x m l n s = " h t t p : / / g e m i n i / p i v o t c u s t o m i z a t i o n / h t t p : / / g e m i n i / w o r k b o o k c u s t o m i z a t i o n / L i n k e d T a b l e s " > < C u s t o m C o n t e n t > < ! [ C D A T A [ < L i n k e d T a b l e s   x m l n s : x s i = " h t t p : / / w w w . w 3 . o r g / 2 0 0 1 / X M L S c h e m a - i n s t a n c e "   x m l n s : x s d = " h t t p : / / w w w . w 3 . o r g / 2 0 0 1 / X M L S c h e m a " > < L i n k e d T a b l e L i s t   / > < / L i n k e d T a b l e s > ] ] > < / C u s t o m C o n t e n t > < / G e m i n i > 
</file>

<file path=customXml/item37.xml>��< ? x m l   v e r s i o n = " 1 . 0 "   e n c o d i n g = " U T F - 1 6 " ? > < G e m i n i   x m l n s = " h t t p : / / g e m i n i / p i v o t c u s t o m i z a t i o n / 0 c 2 6 9 5 6 4 - 4 2 d d - 4 d d 2 - 9 b c a - 2 9 b 8 1 f 2 7 a b 6 f " > < C u s t o m C o n t e n t > < ! [ C D A T A [ < ? x m l   v e r s i o n = " 1 . 0 "   e n c o d i n g = " u t f - 1 6 " ? > < S e t t i n g s > < C a l c u l a t e d F i e l d s > < i t e m > < M e a s u r e N a m e > S u m   o f   C u r r e n t A N B < / M e a s u r e N a m e > < D i s p l a y N a m e > S u m   o f   C u r r e n t A N B < / D i s p l a y N a m e > < V i s i b l e > T r u e < / V i s i b l e > < / i t e m > < / C a l c u l a t e d F i e l d s > < S A H o s t H a s h > 0 < / S A H o s t H a s h > < G e m i n i F i e l d L i s t V i s i b l e > T r u e < / G e m i n i F i e l d L i s t V i s i b l e > < / S e t t i n g s > ] ] > < / C u s t o m C o n t e n t > < / G e m i n i > 
</file>

<file path=customXml/item38.xml>��< ? x m l   v e r s i o n = " 1 . 0 "   e n c o d i n g = " U T F - 1 6 " ? > < G e m i n i   x m l n s = " h t t p : / / g e m i n i / p i v o t c u s t o m i z a t i o n / T a b l e X M L _ t b l M F D S A   1 _ 4 1 c 9 d 7 7 5 - 2 d a 8 - 4 5 2 a - a 4 0 3 - 1 f 7 f a 5 d a 2 8 9 0 " > < C u s t o m C o n t e n t > < ! [ C D A T A [ < T a b l e W i d g e t G r i d S e r i a l i z a t i o n   x m l n s : x s i = " h t t p : / / w w w . w 3 . o r g / 2 0 0 1 / X M L S c h e m a - i n s t a n c e "   x m l n s : x s d = " h t t p : / / w w w . w 3 . o r g / 2 0 0 1 / X M L S c h e m a " > < C o l u m n S u g g e s t e d T y p e   / > < C o l u m n F o r m a t   / > < C o l u m n A c c u r a c y   / > < C o l u m n C u r r e n c y S y m b o l   / > < C o l u m n P o s i t i v e P a t t e r n   / > < C o l u m n N e g a t i v e P a t t e r n   / > < C o l u m n W i d t h s > < i t e m > < k e y > < s t r i n g > L E < / s t r i n g > < / k e y > < v a l u e > < i n t > 6 0 < / i n t > < / v a l u e > < / i t e m > < i t e m > < k e y > < s t r i n g > S t a t e F Y < / s t r i n g > < / k e y > < v a l u e > < i n t > 1 0 0 < / i n t > < / v a l u e > < / i t e m > < i t e m > < k e y > < s t r i n g > B u d g e t U n i t < / s t r i n g > < / k e y > < v a l u e > < i n t > 1 2 9 < / i n t > < / v a l u e > < / i t e m > < i t e m > < k e y > < s t r i n g > B u d g e t e d B a s i c E n t i t l e m e n t B u d g e t L i m i t a t i o n < / s t r i n g > < / k e y > < v a l u e > < i n t > 3 7 5 < / i n t > < / v a l u e > < / i t e m > < / C o l u m n W i d t h s > < C o l u m n D i s p l a y I n d e x > < i t e m > < k e y > < s t r i n g > L E < / s t r i n g > < / k e y > < v a l u e > < i n t > 0 < / i n t > < / v a l u e > < / i t e m > < i t e m > < k e y > < s t r i n g > S t a t e F Y < / s t r i n g > < / k e y > < v a l u e > < i n t > 1 < / i n t > < / v a l u e > < / i t e m > < i t e m > < k e y > < s t r i n g > B u d g e t U n i t < / s t r i n g > < / k e y > < v a l u e > < i n t > 2 < / i n t > < / v a l u e > < / i t e m > < i t e m > < k e y > < s t r i n g > B u d g e t e d B a s i c E n t i t l e m e n t B u d g e t L i m i t a t i o n < / s t r i n g > < / k e y > < v a l u e > < i n t > 3 < / i n t > < / v a l u e > < / i t e m > < / C o l u m n D i s p l a y I n d e x > < C o l u m n F r o z e n   / > < C o l u m n C h e c k e d   / > < C o l u m n F i l t e r   / > < S e l e c t i o n F i l t e r   / > < F i l t e r P a r a m e t e r s   / > < I s S o r t D e s c e n d i n g > f a l s e < / I s S o r t D e s c e n d i n g > < / T a b l e W i d g e t G r i d S e r i a l i z a t i o n > ] ] > < / C u s t o m C o n t e n t > < / G e m i n i > 
</file>

<file path=customXml/item39.xml>��< ? x m l   v e r s i o n = " 1 . 0 "   e n c o d i n g = " U T F - 1 6 " ? > < G e m i n i   x m l n s = " h t t p : / / g e m i n i / p i v o t c u s t o m i z a t i o n / 8 d d c 1 6 c 6 - 7 1 2 b - 4 6 a d - b d 1 7 - 2 7 2 0 9 b e c 7 e 2 4 " > < C u s t o m C o n t e n t > < ! [ C D A T A [ < ? x m l   v e r s i o n = " 1 . 0 "   e n c o d i n g = " u t f - 1 6 " ? > < S e t t i n g s > < C a l c u l a t e d F i e l d s > < i t e m > < M e a s u r e N a m e > S u m   o f   A m o u n t < / M e a s u r e N a m e > < D i s p l a y N a m e > S u m   o f   A m o u n t < / D i s p l a y N a m e > < V i s i b l e > T r u e < / V i s i b l e > < / i t e m > < / C a l c u l a t e d F i e l d s > < S A H o s t H a s h > 0 < / S A H o s t H a s h > < G e m i n i F i e l d L i s t V i s i b l e > T r u e < / G e m i n i F i e l d L i s t V i s i b l e > < / S e t t i n g s > ] ] > < / C u s t o m C o n t e n t > < / G e m i n i > 
</file>

<file path=customXml/item4.xml>��< ? x m l   v e r s i o n = " 1 . 0 "   e n c o d i n g = " U T F - 1 6 " ? > < G e m i n i   x m l n s = " h t t p : / / g e m i n i / p i v o t c u s t o m i z a t i o n / T a b l e X M L _ a 6 3 e f 2 b 3 - 6 3 d 3 - 4 9 a c - b f 1 9 - 5 e 7 6 e d 5 a b d 5 a " > < C u s t o m C o n t e n t > < ! [ C D A T A [ < T a b l e W i d g e t G r i d S e r i a l i z a t i o n   x m l n s : x s i = " h t t p : / / w w w . w 3 . o r g / 2 0 0 1 / X M L S c h e m a - i n s t a n c e "   x m l n s : x s d = " h t t p : / / w w w . w 3 . o r g / 2 0 0 1 / X M L S c h e m a " > < C o l u m n S u g g e s t e d T y p e   / > < C o l u m n F o r m a t > < i t e m > < k e y > < s t r i n g > C o l l e c t i o n < / s t r i n g > < / k e y > < v a l u e > < s t r i n g > T e x t < / s t r i n g > < / v a l u e > < / i t e m > < i t e m > < k e y > < s t r i n g > L e < / s t r i n g > < / k e y > < v a l u e > < s t r i n g > T e x t < / s t r i n g > < / v a l u e > < / i t e m > < i t e m > < k e y > < s t r i n g > L e N a m e < / s t r i n g > < / k e y > < v a l u e > < s t r i n g > T e x t < / s t r i n g > < / v a l u e > < / i t e m > < i t e m > < k e y > < s t r i n g > s e c t o r < / s t r i n g > < / k e y > < v a l u e > < s t r i n g > T e x t < / s t r i n g > < / v a l u e > < / i t e m > < i t e m > < k e y > < s t r i n g > f a l l 1 0 D a y A b s e n t < / s t r i n g > < / k e y > < v a l u e > < s t r i n g > B o o l e a n < / s t r i n g > < / v a l u e > < / i t e m > < i t e m > < k e y > < s t r i n g > S t u d e n t C o u n t < / s t r i n g > < / k e y > < v a l u e > < s t r i n g > G e n e r a l < / s t r i n g > < / v a l u e > < / i t e m > < i t e m > < k e y > < s t r i n g > A d d   C o l u m n < / s t r i n g > < / k e y > < v a l u e > < s t r i n g > T e x t < / s t r i n g > < / v a l u e > < / i t e m > < / C o l u m n F o r m a t > < C o l u m n A c c u r a c y > < i t e m > < k e y > < s t r i n g > C o l l e c t i o n < / s t r i n g > < / k e y > < v a l u e > < i n t > 0 < / i n t > < / v a l u e > < / i t e m > < i t e m > < k e y > < s t r i n g > L e < / s t r i n g > < / k e y > < v a l u e > < i n t > 0 < / i n t > < / v a l u e > < / i t e m > < i t e m > < k e y > < s t r i n g > L e N a m e < / s t r i n g > < / k e y > < v a l u e > < i n t > 0 < / i n t > < / v a l u e > < / i t e m > < i t e m > < k e y > < s t r i n g > s e c t o r < / s t r i n g > < / k e y > < v a l u e > < i n t > 0 < / i n t > < / v a l u e > < / i t e m > < i t e m > < k e y > < s t r i n g > f a l l 1 0 D a y A b s e n t < / s t r i n g > < / k e y > < v a l u e > < i n t > 0 < / i n t > < / v a l u e > < / i t e m > < i t e m > < k e y > < s t r i n g > S t u d e n t C o u n t < / s t r i n g > < / k e y > < v a l u e > < i n t > 0 < / i n t > < / v a l u e > < / i t e m > < i t e m > < k e y > < s t r i n g > A d d   C o l u m n < / s t r i n g > < / k e y > < v a l u e > < i n t > 0 < / i n t > < / v a l u e > < / i t e m > < / C o l u m n A c c u r a c y > < C o l u m n C u r r e n c y S y m b o l > < i t e m > < k e y > < s t r i n g > C o l l e c t i o n < / s t r i n g > < / k e y > < v a l u e > < s t r i n g > $ < / s t r i n g > < / v a l u e > < / i t e m > < i t e m > < k e y > < s t r i n g > L e < / s t r i n g > < / k e y > < v a l u e > < s t r i n g > $ < / s t r i n g > < / v a l u e > < / i t e m > < i t e m > < k e y > < s t r i n g > L e N a m e < / s t r i n g > < / k e y > < v a l u e > < s t r i n g > $ < / s t r i n g > < / v a l u e > < / i t e m > < i t e m > < k e y > < s t r i n g > s e c t o r < / s t r i n g > < / k e y > < v a l u e > < s t r i n g > $ < / s t r i n g > < / v a l u e > < / i t e m > < i t e m > < k e y > < s t r i n g > f a l l 1 0 D a y A b s e n t < / s t r i n g > < / k e y > < v a l u e > < s t r i n g > $ < / s t r i n g > < / v a l u e > < / i t e m > < i t e m > < k e y > < s t r i n g > S t u d e n t C o u n t < / s t r i n g > < / k e y > < v a l u e > < s t r i n g > $ < / s t r i n g > < / v a l u e > < / i t e m > < i t e m > < k e y > < s t r i n g > A d d   C o l u m n < / s t r i n g > < / k e y > < v a l u e > < s t r i n g > $ < / s t r i n g > < / v a l u e > < / i t e m > < / C o l u m n C u r r e n c y S y m b o l > < C o l u m n P o s i t i v e P a t t e r n > < i t e m > < k e y > < s t r i n g > C o l l e c t i o n < / s t r i n g > < / k e y > < v a l u e > < i n t > 0 < / i n t > < / v a l u e > < / i t e m > < i t e m > < k e y > < s t r i n g > L e < / s t r i n g > < / k e y > < v a l u e > < i n t > 0 < / i n t > < / v a l u e > < / i t e m > < i t e m > < k e y > < s t r i n g > L e N a m e < / s t r i n g > < / k e y > < v a l u e > < i n t > 0 < / i n t > < / v a l u e > < / i t e m > < i t e m > < k e y > < s t r i n g > s e c t o r < / s t r i n g > < / k e y > < v a l u e > < i n t > 0 < / i n t > < / v a l u e > < / i t e m > < i t e m > < k e y > < s t r i n g > f a l l 1 0 D a y A b s e n t < / s t r i n g > < / k e y > < v a l u e > < i n t > 0 < / i n t > < / v a l u e > < / i t e m > < i t e m > < k e y > < s t r i n g > S t u d e n t C o u n t < / s t r i n g > < / k e y > < v a l u e > < i n t > 0 < / i n t > < / v a l u e > < / i t e m > < i t e m > < k e y > < s t r i n g > A d d   C o l u m n < / s t r i n g > < / k e y > < v a l u e > < i n t > 0 < / i n t > < / v a l u e > < / i t e m > < / C o l u m n P o s i t i v e P a t t e r n > < C o l u m n N e g a t i v e P a t t e r n > < i t e m > < k e y > < s t r i n g > C o l l e c t i o n < / s t r i n g > < / k e y > < v a l u e > < i n t > 0 < / i n t > < / v a l u e > < / i t e m > < i t e m > < k e y > < s t r i n g > L e < / s t r i n g > < / k e y > < v a l u e > < i n t > 0 < / i n t > < / v a l u e > < / i t e m > < i t e m > < k e y > < s t r i n g > L e N a m e < / s t r i n g > < / k e y > < v a l u e > < i n t > 0 < / i n t > < / v a l u e > < / i t e m > < i t e m > < k e y > < s t r i n g > s e c t o r < / s t r i n g > < / k e y > < v a l u e > < i n t > 0 < / i n t > < / v a l u e > < / i t e m > < i t e m > < k e y > < s t r i n g > f a l l 1 0 D a y A b s e n t < / s t r i n g > < / k e y > < v a l u e > < i n t > 0 < / i n t > < / v a l u e > < / i t e m > < i t e m > < k e y > < s t r i n g > S t u d e n t C o u n t < / s t r i n g > < / k e y > < v a l u e > < i n t > 0 < / i n t > < / v a l u e > < / i t e m > < i t e m > < k e y > < s t r i n g > A d d   C o l u m n < / s t r i n g > < / k e y > < v a l u e > < i n t > 0 < / i n t > < / v a l u e > < / i t e m > < / C o l u m n N e g a t i v e P a t t e r n > < C o l u m n W i d t h s > < i t e m > < k e y > < s t r i n g > C o l l e c t i o n < / s t r i n g > < / k e y > < v a l u e > < i n t > 9 5 < / i n t > < / v a l u e > < / i t e m > < i t e m > < k e y > < s t r i n g > L e < / s t r i n g > < / k e y > < v a l u e > < i n t > 4 7 < / i n t > < / v a l u e > < / i t e m > < i t e m > < k e y > < s t r i n g > L e N a m e < / s t r i n g > < / k e y > < v a l u e > < i n t > 8 4 < / i n t > < / v a l u e > < / i t e m > < i t e m > < k e y > < s t r i n g > s e c t o r < / s t r i n g > < / k e y > < v a l u e > < i n t > 7 1 < / i n t > < / v a l u e > < / i t e m > < i t e m > < k e y > < s t r i n g > f a l l 1 0 D a y A b s e n t < / s t r i n g > < / k e y > < v a l u e > < i n t > 1 3 4 < / i n t > < / v a l u e > < / i t e m > < i t e m > < k e y > < s t r i n g > S t u d e n t C o u n t < / s t r i n g > < / k e y > < v a l u e > < i n t > 1 1 9 < / i n t > < / v a l u e > < / i t e m > < i t e m > < k e y > < s t r i n g > A d d   C o l u m n < / s t r i n g > < / k e y > < v a l u e > < i n t > 1 1 3 < / i n t > < / v a l u e > < / i t e m > < / C o l u m n W i d t h s > < C o l u m n D i s p l a y I n d e x > < i t e m > < k e y > < s t r i n g > C o l l e c t i o n < / s t r i n g > < / k e y > < v a l u e > < i n t > 0 < / i n t > < / v a l u e > < / i t e m > < i t e m > < k e y > < s t r i n g > L e < / s t r i n g > < / k e y > < v a l u e > < i n t > 1 < / i n t > < / v a l u e > < / i t e m > < i t e m > < k e y > < s t r i n g > L e N a m e < / s t r i n g > < / k e y > < v a l u e > < i n t > 2 < / i n t > < / v a l u e > < / i t e m > < i t e m > < k e y > < s t r i n g > s e c t o r < / s t r i n g > < / k e y > < v a l u e > < i n t > 3 < / i n t > < / v a l u e > < / i t e m > < i t e m > < k e y > < s t r i n g > f a l l 1 0 D a y A b s e n t < / s t r i n g > < / k e y > < v a l u e > < i n t > 4 < / i n t > < / v a l u e > < / i t e m > < i t e m > < k e y > < s t r i n g > S t u d e n t C o u n t < / s t r i n g > < / k e y > < v a l u e > < i n t > 5 < / i n t > < / v a l u e > < / i t e m > < i t e m > < k e y > < s t r i n g > A d d   C o l u m n < / s t r i n g > < / k e y > < v a l u e > < i n t > 6 < / i n t > < / v a l u e > < / i t e m > < / C o l u m n D i s p l a y I n d e x > < C o l u m n F r o z e n   / > < C o l u m n H i d d e n   / > < C o l u m n C h e c k e d   / > < C o l u m n F i l t e r   / > < S e l e c t i o n F i l t e r   / > < F i l t e r P a r a m e t e r s   / > < I s S o r t D e s c e n d i n g > f a l s e < / I s S o r t D e s c e n d i n g > < / T a b l e W i d g e t G r i d S e r i a l i z a t i o n > ] ] > < / C u s t o m C o n t e n t > < / G e m i n i > 
</file>

<file path=customXml/item40.xml>��< ? x m l   v e r s i o n = " 1 . 0 "   e n c o d i n g = " U T F - 1 6 " ? > < G e m i n i   x m l n s = " h t t p : / / g e m i n i / p i v o t c u s t o m i z a t i o n / 0 d d 8 e 6 6 a - 6 4 8 0 - 4 4 c 2 - 9 8 5 2 - e f d 8 5 2 d 2 c 0 e d " > < C u s t o m C o n t e n t > < ! [ C D A T A [ < ? x m l   v e r s i o n = " 1 . 0 "   e n c o d i n g = " u t f - 1 6 " ? > < S e t t i n g s > < H S l i c e r s S h a p e > 0 ; 0 ; 0 ; 0 < / H S l i c e r s S h a p e > < V S l i c e r s S h a p e > 0 ; 0 ; 0 ; 0 < / V S l i c e r s S h a p e > < S l i c e r S h e e t N a m e > S h e e t 1 4 < / S l i c e r S h e e t N a m e > < S A H o s t H a s h > 1 3 6 1 7 4 5 8 4 7 < / S A H o s t H a s h > < G e m i n i F i e l d L i s t V i s i b l e > F a l s e < / G e m i n i F i e l d L i s t V i s i b l e > < / S e t t i n g s > ] ] > < / C u s t o m C o n t e n t > < / G e m i n i > 
</file>

<file path=customXml/item41.xml>��< ? x m l   v e r s i o n = " 1 . 0 "   e n c o d i n g = " U T F - 1 6 " ? > < G e m i n i   x m l n s = " h t t p : / / g e m i n i / p i v o t c u s t o m i z a t i o n / 2 e 3 e d a b 4 - e 3 1 5 - 4 d 3 4 - a 2 f d - b e c 3 b e 9 e 7 e f 9 " > < C u s t o m C o n t e n t > < ! [ C D A T A [ < ? x m l   v e r s i o n = " 1 . 0 "   e n c o d i n g = " u t f - 1 6 " ? > < S e t t i n g s > < C a l c u l a t e d F i e l d s > < i t e m > < M e a s u r e N a m e > S u m   o f   C u r r e n t B u d g e t L i m i t a t i o n A N B < / M e a s u r e N a m e > < D i s p l a y N a m e > S u m   o f   C u r r e n t B u d g e t L i m i t a t i o n A N B < / D i s p l a y N a m e > < V i s i b l e > T r u e < / V i s i b l e > < / i t e m > < / C a l c u l a t e d F i e l d s > < S A H o s t H a s h > 0 < / S A H o s t H a s h > < G e m i n i F i e l d L i s t V i s i b l e > T r u e < / G e m i n i F i e l d L i s t V i s i b l e > < / S e t t i n g s > ] ] > < / C u s t o m C o n t e n t > < / G e m i n i > 
</file>

<file path=customXml/item42.xml>��< ? x m l   v e r s i o n = " 1 . 0 "   e n c o d i n g = " U T F - 1 6 " ? > < G e m i n i   x m l n s = " h t t p : / / g e m i n i / p i v o t c u s t o m i z a t i o n / T a b l e X M L _ t b l C e n D i s t r i c t   1 _ a 2 d 3 b 1 c 2 - 6 3 6 f - 4 f 8 b - 9 a 8 e - 8 6 7 c 1 a b 0 1 1 5 8 " > < C u s t o m C o n t e n t > < ! [ C D A T A [ < T a b l e W i d g e t G r i d S e r i a l i z a t i o n   x m l n s : x s i = " h t t p : / / w w w . w 3 . o r g / 2 0 0 1 / X M L S c h e m a - i n s t a n c e "   x m l n s : x s d = " h t t p : / / w w w . w 3 . o r g / 2 0 0 1 / X M L S c h e m a " > < C o l u m n S u g g e s t e d T y p e   / > < C o l u m n F o r m a t   / > < C o l u m n A c c u r a c y   / > < C o l u m n C u r r e n c y S y m b o l   / > < C o l u m n P o s i t i v e P a t t e r n   / > < C o l u m n N e g a t i v e P a t t e r n   / > < C o l u m n W i d t h s > < i t e m > < k e y > < s t r i n g > L e < / s t r i n g > < / k e y > < v a l u e > < i n t > 6 0 < / i n t > < / v a l u e > < / i t e m > < i t e m > < k e y > < s t r i n g > N a m e < / s t r i n g > < / k e y > < v a l u e > < i n t > 8 8 < / i n t > < / v a l u e > < / i t e m > < i t e m > < k e y > < s t r i n g > O r g T y p e < / s t r i n g > < / k e y > < v a l u e > < i n t > 1 0 8 < / i n t > < / v a l u e > < / i t e m > < i t e m > < k e y > < s t r i n g > S e c t o r < / s t r i n g > < / k e y > < v a l u e > < i n t > 9 2 < / i n t > < / v a l u e > < / i t e m > < i t e m > < k e y > < s t r i n g > O p S t a t u s < / s t r i n g > < / k e y > < v a l u e > < i n t > 1 1 4 < / i n t > < / v a l u e > < / i t e m > < i t e m > < k e y > < s t r i n g > E x p i r e D a t e < / s t r i n g > < / k e y > < v a l u e > < i n t > 1 2 6 < / i n t > < / v a l u e > < / i t e m > < / C o l u m n W i d t h s > < C o l u m n D i s p l a y I n d e x > < i t e m > < k e y > < s t r i n g > L e < / s t r i n g > < / k e y > < v a l u e > < i n t > 0 < / i n t > < / v a l u e > < / i t e m > < i t e m > < k e y > < s t r i n g > N a m e < / s t r i n g > < / k e y > < v a l u e > < i n t > 1 < / i n t > < / v a l u e > < / i t e m > < i t e m > < k e y > < s t r i n g > O r g T y p e < / s t r i n g > < / k e y > < v a l u e > < i n t > 2 < / i n t > < / v a l u e > < / i t e m > < i t e m > < k e y > < s t r i n g > S e c t o r < / s t r i n g > < / k e y > < v a l u e > < i n t > 3 < / i n t > < / v a l u e > < / i t e m > < i t e m > < k e y > < s t r i n g > O p S t a t u s < / s t r i n g > < / k e y > < v a l u e > < i n t > 4 < / i n t > < / v a l u e > < / i t e m > < i t e m > < k e y > < s t r i n g > E x p i r e D a t e < / s t r i n g > < / k e y > < v a l u e > < i n t > 5 < / i n t > < / v a l u e > < / i t e m > < / C o l u m n D i s p l a y I n d e x > < C o l u m n F r o z e n   / > < C o l u m n C h e c k e d   / > < C o l u m n F i l t e r   / > < S e l e c t i o n F i l t e r   / > < F i l t e r P a r a m e t e r s   / > < I s S o r t D e s c e n d i n g > f a l s e < / I s S o r t D e s c e n d i n g > < / T a b l e W i d g e t G r i d S e r i a l i z a t i o n > ] ] > < / C u s t o m C o n t e n t > < / G e m i n i > 
</file>

<file path=customXml/item43.xml>��< ? x m l   v e r s i o n = " 1 . 0 "   e n c o d i n g = " U T F - 1 6 " ? > < G e m i n i   x m l n s = " h t t p : / / g e m i n i / p i v o t c u s t o m i z a t i o n / S h o w I m p l i c i t M e a s u r e s " > < C u s t o m C o n t e n t > < ! [ C D A T A [ F a l s e ] ] > < / C u s t o m C o n t e n t > < / G e m i n i > 
</file>

<file path=customXml/item4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 t b l M F A N B   1 _ b 2 b 6 e 2 f 3 - a f e 2 - 4 7 3 9 - 9 b 8 0 - d d 9 b 3 8 0 3 d 3 4 6 < / K e y > < V a l u e   x m l n s : a = " h t t p : / / s c h e m a s . d a t a c o n t r a c t . o r g / 2 0 0 4 / 0 7 / M i c r o s o f t . A n a l y s i s S e r v i c e s . C o m m o n " > < a : H a s F o c u s > t r u e < / a : H a s F o c u s > < a : S i z e A t D p i 9 6 > 1 3 0 < / a : S i z e A t D p i 9 6 > < a : V i s i b l e > t r u e < / a : V i s i b l e > < / V a l u e > < / K e y V a l u e O f s t r i n g S a n d b o x E d i t o r . M e a s u r e G r i d S t a t e S c d E 3 5 R y > < K e y V a l u e O f s t r i n g S a n d b o x E d i t o r . M e a s u r e G r i d S t a t e S c d E 3 5 R y > < K e y > t b l M F B u d g e t   1 _ 6 6 7 4 a 5 6 c - 5 5 1 f - 4 b 5 2 - a 4 f 7 - d 9 b 1 a 4 d 8 b 6 d 8 < / K e y > < V a l u e   x m l n s : a = " h t t p : / / s c h e m a s . d a t a c o n t r a c t . o r g / 2 0 0 4 / 0 7 / M i c r o s o f t . A n a l y s i s S e r v i c e s . C o m m o n " > < a : H a s F o c u s > f a l s e < / a : H a s F o c u s > < a : S i z e A t D p i 9 6 > 1 2 7 < / a : S i z e A t D p i 9 6 > < a : V i s i b l e > t r u e < / a : V i s i b l e > < / V a l u e > < / K e y V a l u e O f s t r i n g S a n d b o x E d i t o r . M e a s u r e G r i d S t a t e S c d E 3 5 R y > < K e y V a l u e O f s t r i n g S a n d b o x E d i t o r . M e a s u r e G r i d S t a t e S c d E 3 5 R y > < K e y > t b l M F D S A   1 _ 4 1 c 9 d 7 7 5 - 2 d a 8 - 4 5 2 a - a 4 0 3 - 1 f 7 f a 5 d a 2 8 9 0 < / K e y > < V a l u e   x m l n s : a = " h t t p : / / s c h e m a s . d a t a c o n t r a c t . o r g / 2 0 0 4 / 0 7 / M i c r o s o f t . A n a l y s i s S e r v i c e s . C o m m o n " > < a : H a s F o c u s > t r u e < / a : H a s F o c u s > < a : S i z e A t D p i 9 6 > 1 2 6 < / a : S i z e A t D p i 9 6 > < a : V i s i b l e > t r u e < / a : V i s i b l e > < / V a l u e > < / K e y V a l u e O f s t r i n g S a n d b o x E d i t o r . M e a s u r e G r i d S t a t e S c d E 3 5 R y > < K e y V a l u e O f s t r i n g S a n d b o x E d i t o r . M e a s u r e G r i d S t a t e S c d E 3 5 R y > < K e y > t b l C e n D i s t r i c t   1 _ a 2 d 3 b 1 c 2 - 6 3 6 f - 4 f 8 b - 9 a 8 e - 8 6 7 c 1 a b 0 1 1 5 8 < / K e y > < V a l u e   x m l n s : a = " h t t p : / / s c h e m a s . d a t a c o n t r a c t . o r g / 2 0 0 4 / 0 7 / M i c r o s o f t . A n a l y s i s S e r v i c e s . C o m m o n " > < a : H a s F o c u s > f a l s e < / a : H a s F o c u s > < a : S i z e A t D p i 9 6 > 1 2 9 < / a : S i z e A t D p i 9 6 > < a : V i s i b l e > t r u e < / a : V i s i b l e > < / V a l u e > < / K e y V a l u e O f s t r i n g S a n d b o x E d i t o r . M e a s u r e G r i d S t a t e S c d E 3 5 R y > < K e y V a l u e O f s t r i n g S a n d b o x E d i t o r . M e a s u r e G r i d S t a t e S c d E 3 5 R y > < K e y > t b l A S E n r o l l m e n t T i t l e I V i e w _ 9 4 1 6 d 0 6 a - f 3 a 6 - 4 c f b - b c b e - b 4 8 c e b b a 7 b e 9 < / K e y > < V a l u e   x m l n s : a = " h t t p : / / s c h e m a s . d a t a c o n t r a c t . o r g / 2 0 0 4 / 0 7 / M i c r o s o f t . A n a l y s i s S e r v i c e s . C o m m o n " > < a : H a s F o c u s > t r u e < / a : H a s F o c u s > < a : S i z e A t D p i 9 6 > 1 3 0 < / a : S i z e A t D p i 9 6 > < a : V i s i b l e > t r u e < / a : V i s i b l e > < / V a l u e > < / K e y V a l u e O f s t r i n g S a n d b o x E d i t o r . M e a s u r e G r i d S t a t e S c d E 3 5 R y > < / A r r a y O f K e y V a l u e O f s t r i n g S a n d b o x E d i t o r . M e a s u r e G r i d S t a t e S c d E 3 5 R y > ] ] > < / C u s t o m C o n t e n t > < / G e m i n i > 
</file>

<file path=customXml/item5.xml>��< ? x m l   v e r s i o n = " 1 . 0 "   e n c o d i n g = " U T F - 1 6 " ? > < G e m i n i   x m l n s = " h t t p : / / g e m i n i / p i v o t c u s t o m i z a t i o n / C l i e n t W i n d o w X M L " > < C u s t o m C o n t e n t > < ! [ C D A T A [ t b l A S E n r o l l m e n t T i t l e I V i e w _ 9 4 1 6 d 0 6 a - f 3 a 6 - 4 c f b - b c b e - b 4 8 c e b b a 7 b e 9 ] ] > < / C u s t o m C o n t e n t > < / G e m i n i > 
</file>

<file path=customXml/item6.xml>��< ? x m l   v e r s i o n = " 1 . 0 "   e n c o d i n g = " U T F - 1 6 " ? > < G e m i n i   x m l n s = " h t t p : / / g e m i n i / p i v o t c u s t o m i z a t i o n / T a b l e X M L _ t b l A S E n r o l l m e n t T i t l e I V i e w _ 9 4 1 6 d 0 6 a - f 3 a 6 - 4 c f b - b c b e - b 4 8 c e b b a 7 b e 9 " > < C u s t o m C o n t e n t > < ! [ C D A T A [ < T a b l e W i d g e t G r i d S e r i a l i z a t i o n   x m l n s : x s d = " h t t p : / / w w w . w 3 . o r g / 2 0 0 1 / X M L S c h e m a "   x m l n s : x s i = " h t t p : / / w w w . w 3 . o r g / 2 0 0 1 / X M L S c h e m a - i n s t a n c e " > < C o l u m n S u g g e s t e d T y p e   / > < C o l u m n F o r m a t   / > < C o l u m n A c c u r a c y   / > < C o l u m n C u r r e n c y S y m b o l   / > < C o l u m n P o s i t i v e P a t t e r n   / > < C o l u m n N e g a t i v e P a t t e r n   / > < C o l u m n W i d t h s > < i t e m > < k e y > < s t r i n g > C o l l e c t i o n < / s t r i n g > < / k e y > < v a l u e > < i n t > 1 1 9 < / i n t > < / v a l u e > < / i t e m > < i t e m > < k e y > < s t r i n g > F i s c a l Y e a r < / s t r i n g > < / k e y > < v a l u e > < i n t > 1 1 8 < / i n t > < / v a l u e > < / i t e m > < i t e m > < k e y > < s t r i n g > L e < / s t r i n g > < / k e y > < v a l u e > < i n t > 6 0 < / i n t > < / v a l u e > < / i t e m > < i t e m > < k e y > < s t r i n g > L e N a m e < / s t r i n g > < / k e y > < v a l u e > < i n t > 1 0 5 < / i n t > < / v a l u e > < / i t e m > < i t e m > < k e y > < s t r i n g > s e c t o r < / s t r i n g > < / k e y > < v a l u e > < i n t > 9 1 < / i n t > < / v a l u e > < / i t e m > < i t e m > < k e y > < s t r i n g > g r a d e < / s t r i n g > < / k e y > < v a l u e > < i n t > 8 7 < / i n t > < / v a l u e > < / i t e m > < i t e m > < k e y > < s t r i n g > L E P S t a t u s < / s t r i n g > < / k e y > < v a l u e > < i n t > 1 1 8 < / i n t > < / v a l u e > < / i t e m > < i t e m > < k e y > < s t r i n g > S t u d e n t C o u n t < / s t r i n g > < / k e y > < v a l u e > < i n t > 1 4 9 < / i n t > < / v a l u e > < / i t e m > < / C o l u m n W i d t h s > < C o l u m n D i s p l a y I n d e x > < i t e m > < k e y > < s t r i n g > C o l l e c t i o n < / s t r i n g > < / k e y > < v a l u e > < i n t > 0 < / i n t > < / v a l u e > < / i t e m > < i t e m > < k e y > < s t r i n g > F i s c a l Y e a r < / s t r i n g > < / k e y > < v a l u e > < i n t > 1 < / i n t > < / v a l u e > < / i t e m > < i t e m > < k e y > < s t r i n g > L e < / s t r i n g > < / k e y > < v a l u e > < i n t > 2 < / i n t > < / v a l u e > < / i t e m > < i t e m > < k e y > < s t r i n g > L e N a m e < / s t r i n g > < / k e y > < v a l u e > < i n t > 3 < / i n t > < / v a l u e > < / i t e m > < i t e m > < k e y > < s t r i n g > s e c t o r < / s t r i n g > < / k e y > < v a l u e > < i n t > 4 < / i n t > < / v a l u e > < / i t e m > < i t e m > < k e y > < s t r i n g > g r a d e < / s t r i n g > < / k e y > < v a l u e > < i n t > 5 < / i n t > < / v a l u e > < / i t e m > < i t e m > < k e y > < s t r i n g > L E P S t a t u s < / s t r i n g > < / k e y > < v a l u e > < i n t > 6 < / i n t > < / v a l u e > < / i t e m > < i t e m > < k e y > < s t r i n g > S t u d e n t C o u n t < / s t r i n g > < / k e y > < v a l u e > < i n t > 7 < / i n t > < / v a l u e > < / i t e m > < / C o l u m n D i s p l a y I n d e x > < C o l u m n F r o z e n   / > < C o l u m n C h e c k e d   / > < C o l u m n F i l t e r > < i t e m > < k e y > < s t r i n g > F i s c a l Y e a r < / s t r i n g > < / k e y > < v a l u e > < F i l t e r E x p r e s s i o n   x s i : n i l = " t r u e "   / > < / v a l u e > < / i t e m > < i t e m > < k e y > < s t r i n g > L e < / s t r i n g > < / k e y > < v a l u e > < F i l t e r E x p r e s s i o n   x s i : n i l = " t r u e "   / > < / v a l u e > < / i t e m > < i t e m > < k e y > < s t r i n g > g r a d e < / s t r i n g > < / k e y > < v a l u e > < F i l t e r E x p r e s s i o n   x s i : n i l = " t r u e "   / > < / v a l u e > < / i t e m > < / C o l u m n F i l t e r > < S e l e c t i o n F i l t e r > < i t e m > < k e y > < s t r i n g > F i s c a l Y e a r < / s t r i n g > < / k e y > < v a l u e > < S e l e c t i o n F i l t e r   x s i : n i l = " t r u e "   / > < / v a l u e > < / i t e m > < i t e m > < k e y > < s t r i n g > L e < / s t r i n g > < / k e y > < v a l u e > < S e l e c t i o n F i l t e r   x s i : n i l = " t r u e "   / > < / v a l u e > < / i t e m > < i t e m > < k e y > < s t r i n g > g r a d e < / s t r i n g > < / k e y > < v a l u e > < S e l e c t i o n F i l t e r   x s i : n i l = " t r u e "   / > < / v a l u e > < / i t e m > < / S e l e c t i o n F i l t e r > < F i l t e r P a r a m e t e r s > < i t e m > < k e y > < s t r i n g > F i s c a l Y e a r < / s t r i n g > < / k e y > < v a l u e > < C o m m a n d P a r a m e t e r s   / > < / v a l u e > < / i t e m > < i t e m > < k e y > < s t r i n g > L e < / s t r i n g > < / k e y > < v a l u e > < C o m m a n d P a r a m e t e r s   / > < / v a l u e > < / i t e m > < i t e m > < k e y > < s t r i n g > g r a d e < / s t r i n g > < / k e y > < v a l u e > < C o m m a n d P a r a m e t e r s   / > < / v a l u e > < / i t e m > < / F i l t e r P a r a m e t e r s > < I s S o r t D e s c e n d i n g > f a l s e < / I s S o r t D e s c e n d i n g > < / T a b l e W i d g e t G r i d S e r i a l i z a t i o n > ] ] > < / C u s t o m C o n t e n t > < / G e m i n i > 
</file>

<file path=customXml/item7.xml>��< ? x m l   v e r s i o n = " 1 . 0 "   e n c o d i n g = " U T F - 1 6 " ? > < G e m i n i   x m l n s = " h t t p : / / g e m i n i / p i v o t c u s t o m i z a t i o n / T a b l e O r d e r " > < C u s t o m C o n t e n t > < ! [ C D A T A [ t b l A S E n r o l l m e n t T i t l e I V i e w _ 9 4 1 6 d 0 6 a - f 3 a 6 - 4 c f b - b c b e - b 4 8 c e b b a 7 b e 9 , t b l M F A N B   1 _ b 2 b 6 e 2 f 3 - a f e 2 - 4 7 3 9 - 9 b 8 0 - d d 9 b 3 8 0 3 d 3 4 6 , t b l M F B u d g e t   1 _ 6 6 7 4 a 5 6 c - 5 5 1 f - 4 b 5 2 - a 4 f 7 - d 9 b 1 a 4 d 8 b 6 d 8 , t b l M F D S A   1 _ 4 1 c 9 d 7 7 5 - 2 d a 8 - 4 5 2 a - a 4 0 3 - 1 f 7 f a 5 d a 2 8 9 0 , t b l C e n D i s t r i c t   1 _ a 2 d 3 b 1 c 2 - 6 3 6 f - 4 f 8 b - 9 a 8 e - 8 6 7 c 1 a b 0 1 1 5 8 ] ] > < / 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 t b l M F A N B 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 t b l M F A N B 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 C o l u m n s \ L E < / K e y > < / a : K e y > < a : V a l u e   i : t y p e = " T a b l e W i d g e t B a s e V i e w S t a t e " / > < / a : K e y V a l u e O f D i a g r a m O b j e c t K e y a n y T y p e z b w N T n L X > < a : K e y V a l u e O f D i a g r a m O b j e c t K e y a n y T y p e z b w N T n L X > < a : K e y > < K e y > C o l u m n s \ S t a t e F Y < / K e y > < / a : K e y > < a : V a l u e   i : t y p e = " T a b l e W i d g e t B a s e V i e w S t a t e " / > < / a : K e y V a l u e O f D i a g r a m O b j e c t K e y a n y T y p e z b w N T n L X > < a : K e y V a l u e O f D i a g r a m O b j e c t K e y a n y T y p e z b w N T n L X > < a : K e y > < K e y > C o l u m n s \ B u d g e t U n i t < / K e y > < / a : K e y > < a : V a l u e   i : t y p e = " T a b l e W i d g e t B a s e V i e w S t a t e " / > < / a : K e y V a l u e O f D i a g r a m O b j e c t K e y a n y T y p e z b w N T n L X > < a : K e y V a l u e O f D i a g r a m O b j e c t K e y a n y T y p e z b w N T n L X > < a : K e y > < K e y > C o l u m n s \ C u r r e n t A N B < / K e y > < / a : K e y > < a : V a l u e   i : t y p e = " T a b l e W i d g e t B a s e V i e w S t a t e " / > < / a : K e y V a l u e O f D i a g r a m O b j e c t K e y a n y T y p e z b w N T n L X > < a : K e y V a l u e O f D i a g r a m O b j e c t K e y a n y T y p e z b w N T n L X > < a : K e y > < K e y > C o l u m n s \ C u r r e n t B u d g e t L i m i t a t i o n A N B < / 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 t b l M F B u d g e t 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 t b l M F B u d g e t 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 C o l u m n s \ L E < / K e y > < / a : K e y > < a : V a l u e   i : t y p e = " T a b l e W i d g e t B a s e V i e w S t a t e " / > < / a : K e y V a l u e O f D i a g r a m O b j e c t K e y a n y T y p e z b w N T n L X > < a : K e y V a l u e O f D i a g r a m O b j e c t K e y a n y T y p e z b w N T n L X > < a : K e y > < K e y > C o l u m n s \ S t a t e F y < / K e y > < / a : K e y > < a : V a l u e   i : t y p e = " T a b l e W i d g e t B a s e V i e w S t a t e " / > < / a : K e y V a l u e O f D i a g r a m O b j e c t K e y a n y T y p e z b w N T n L X > < a : K e y V a l u e O f D i a g r a m O b j e c t K e y a n y T y p e z b w N T n L X > < a : K e y > < K e y > C o l u m n s \ F u n d C o d e < / K e y > < / a : K e y > < a : V a l u e   i : t y p e = " T a b l e W i d g e t B a s e V i e w S t a t e " / > < / a : K e y V a l u e O f D i a g r a m O b j e c t K e y a n y T y p e z b w N T n L X > < a : K e y V a l u e O f D i a g r a m O b j e c t K e y a n y T y p e z b w N T n L X > < a : K e y > < K e y > C o l u m n s \ B u d g e t R e v e n u e C o d e < / K e y > < / a : K e y > < a : V a l u e   i : t y p e = " T a b l e W i d g e t B a s e V i e w S t a t e " / > < / a : K e y V a l u e O f D i a g r a m O b j e c t K e y a n y T y p e z b w N T n L X > < a : K e y V a l u e O f D i a g r a m O b j e c t K e y a n y T y p e z b w N T n L X > < a : K e y > < K e y > C o l u m n s \ A m o u n t 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 t b l M F D S A 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 t b l M F D S A 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 C o l u m n s \ L E < / K e y > < / a : K e y > < a : V a l u e   i : t y p e = " T a b l e W i d g e t B a s e V i e w S t a t e " / > < / a : K e y V a l u e O f D i a g r a m O b j e c t K e y a n y T y p e z b w N T n L X > < a : K e y V a l u e O f D i a g r a m O b j e c t K e y a n y T y p e z b w N T n L X > < a : K e y > < K e y > C o l u m n s \ S t a t e F Y < / K e y > < / a : K e y > < a : V a l u e   i : t y p e = " T a b l e W i d g e t B a s e V i e w S t a t e " / > < / a : K e y V a l u e O f D i a g r a m O b j e c t K e y a n y T y p e z b w N T n L X > < a : K e y V a l u e O f D i a g r a m O b j e c t K e y a n y T y p e z b w N T n L X > < a : K e y > < K e y > C o l u m n s \ B u d g e t U n i t < / K e y > < / a : K e y > < a : V a l u e   i : t y p e = " T a b l e W i d g e t B a s e V i e w S t a t e " / > < / a : K e y V a l u e O f D i a g r a m O b j e c t K e y a n y T y p e z b w N T n L X > < a : K e y V a l u e O f D i a g r a m O b j e c t K e y a n y T y p e z b w N T n L X > < a : K e y > < K e y > C o l u m n s \ B u d g e t e d B a s i c E n t i t l e m e n t B u d g e t L i m i t a t i o n 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 t b l C e n D i s t r i c t 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 t b l C e n D i s t r i c t 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 C o l u m n s \ L e < / K e y > < / a : K e y > < a : V a l u e   i : t y p e = " T a b l e W i d g e t B a s e V i e w S t a t e " / > < / a : K e y V a l u e O f D i a g r a m O b j e c t K e y a n y T y p e z b w N T n L X > < a : K e y V a l u e O f D i a g r a m O b j e c t K e y a n y T y p e z b w N T n L X > < a : K e y > < K e y > C o l u m n s \ N a m e < / K e y > < / a : K e y > < a : V a l u e   i : t y p e = " T a b l e W i d g e t B a s e V i e w S t a t e " / > < / a : K e y V a l u e O f D i a g r a m O b j e c t K e y a n y T y p e z b w N T n L X > < a : K e y V a l u e O f D i a g r a m O b j e c t K e y a n y T y p e z b w N T n L X > < a : K e y > < K e y > C o l u m n s \ O r g T y p e < / K e y > < / a : K e y > < a : V a l u e   i : t y p e = " T a b l e W i d g e t B a s e V i e w S t a t e " / > < / a : K e y V a l u e O f D i a g r a m O b j e c t K e y a n y T y p e z b w N T n L X > < a : K e y V a l u e O f D i a g r a m O b j e c t K e y a n y T y p e z b w N T n L X > < a : K e y > < K e y > C o l u m n s \ S e c t o r < / K e y > < / a : K e y > < a : V a l u e   i : t y p e = " T a b l e W i d g e t B a s e V i e w S t a t e " / > < / a : K e y V a l u e O f D i a g r a m O b j e c t K e y a n y T y p e z b w N T n L X > < a : K e y V a l u e O f D i a g r a m O b j e c t K e y a n y T y p e z b w N T n L X > < a : K e y > < K e y > C o l u m n s \ O p S t a t u s < / K e y > < / a : K e y > < a : V a l u e   i : t y p e = " T a b l e W i d g e t B a s e V i e w S t a t e " / > < / a : K e y V a l u e O f D i a g r a m O b j e c t K e y a n y T y p e z b w N T n L X > < a : K e y V a l u e O f D i a g r a m O b j e c t K e y a n y T y p e z b w N T n L X > < a : K e y > < K e y > C o l u m n s \ E x p i r e D a t e 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 t b l A S E n r o l l m e n t T i t l e I V i e w < / 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 t b l A S E n r o l l m e n t T i t l e I V i e w < / 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 C o l u m n s \ C o l l e c t i o n < / K e y > < / a : K e y > < a : V a l u e   i : t y p e = " T a b l e W i d g e t B a s e V i e w S t a t e " / > < / a : K e y V a l u e O f D i a g r a m O b j e c t K e y a n y T y p e z b w N T n L X > < a : K e y V a l u e O f D i a g r a m O b j e c t K e y a n y T y p e z b w N T n L X > < a : K e y > < K e y > C o l u m n s \ F i s c a l Y e a r < / K e y > < / a : K e y > < a : V a l u e   i : t y p e = " T a b l e W i d g e t B a s e V i e w S t a t e " / > < / a : K e y V a l u e O f D i a g r a m O b j e c t K e y a n y T y p e z b w N T n L X > < a : K e y V a l u e O f D i a g r a m O b j e c t K e y a n y T y p e z b w N T n L X > < a : K e y > < K e y > C o l u m n s \ L e < / K e y > < / a : K e y > < a : V a l u e   i : t y p e = " T a b l e W i d g e t B a s e V i e w S t a t e " / > < / a : K e y V a l u e O f D i a g r a m O b j e c t K e y a n y T y p e z b w N T n L X > < a : K e y V a l u e O f D i a g r a m O b j e c t K e y a n y T y p e z b w N T n L X > < a : K e y > < K e y > C o l u m n s \ L e N a m e < / K e y > < / a : K e y > < a : V a l u e   i : t y p e = " T a b l e W i d g e t B a s e V i e w S t a t e " / > < / a : K e y V a l u e O f D i a g r a m O b j e c t K e y a n y T y p e z b w N T n L X > < a : K e y V a l u e O f D i a g r a m O b j e c t K e y a n y T y p e z b w N T n L X > < a : K e y > < K e y > C o l u m n s \ s e c t o r < / K e y > < / a : K e y > < a : V a l u e   i : t y p e = " T a b l e W i d g e t B a s e V i e w S t a t e " / > < / a : K e y V a l u e O f D i a g r a m O b j e c t K e y a n y T y p e z b w N T n L X > < a : K e y V a l u e O f D i a g r a m O b j e c t K e y a n y T y p e z b w N T n L X > < a : K e y > < K e y > C o l u m n s \ g r a d e < / K e y > < / a : K e y > < a : V a l u e   i : t y p e = " T a b l e W i d g e t B a s e V i e w S t a t e " / > < / a : K e y V a l u e O f D i a g r a m O b j e c t K e y a n y T y p e z b w N T n L X > < a : K e y V a l u e O f D i a g r a m O b j e c t K e y a n y T y p e z b w N T n L X > < a : K e y > < K e y > C o l u m n s \ L E P S t a t u s < / K e y > < / a : K e y > < a : V a l u e   i : t y p e = " T a b l e W i d g e t B a s e V i e w S t a t e " / > < / a : K e y V a l u e O f D i a g r a m O b j e c t K e y a n y T y p e z b w N T n L X > < a : K e y V a l u e O f D i a g r a m O b j e c t K e y a n y T y p e z b w N T n L X > < a : K e y > < K e y > C o l u m n s \ S t u d e n t C o u n t < / 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1 6 " ? > < G e m i n i   x m l n s = " h t t p : / / g e m i n i / p i v o t c u s t o m i z a t i o n / T a b l e C o u n t I n S a n d b o x " > < C u s t o m C o n t e n t > < ! [ C D A T A [ 5 ] ] > < / C u s t o m C o n t e n t > < / G e m i n i > 
</file>

<file path=customXml/itemProps1.xml><?xml version="1.0" encoding="utf-8"?>
<ds:datastoreItem xmlns:ds="http://schemas.openxmlformats.org/officeDocument/2006/customXml" ds:itemID="{FBC4A222-FDF9-4F23-8D59-81721C18D704}">
  <ds:schemaRefs/>
</ds:datastoreItem>
</file>

<file path=customXml/itemProps10.xml><?xml version="1.0" encoding="utf-8"?>
<ds:datastoreItem xmlns:ds="http://schemas.openxmlformats.org/officeDocument/2006/customXml" ds:itemID="{05B10BB1-4950-4184-BE16-34CEF870583A}">
  <ds:schemaRefs/>
</ds:datastoreItem>
</file>

<file path=customXml/itemProps11.xml><?xml version="1.0" encoding="utf-8"?>
<ds:datastoreItem xmlns:ds="http://schemas.openxmlformats.org/officeDocument/2006/customXml" ds:itemID="{3428D1CF-C74A-4176-8D7D-E6EDEDEDA234}">
  <ds:schemaRefs/>
</ds:datastoreItem>
</file>

<file path=customXml/itemProps12.xml><?xml version="1.0" encoding="utf-8"?>
<ds:datastoreItem xmlns:ds="http://schemas.openxmlformats.org/officeDocument/2006/customXml" ds:itemID="{EC4FB5A4-C25B-406F-8146-14CD22F8EB44}">
  <ds:schemaRefs/>
</ds:datastoreItem>
</file>

<file path=customXml/itemProps13.xml><?xml version="1.0" encoding="utf-8"?>
<ds:datastoreItem xmlns:ds="http://schemas.openxmlformats.org/officeDocument/2006/customXml" ds:itemID="{90D99EC7-055D-4FE5-9D51-8712AB4AC1EB}">
  <ds:schemaRefs/>
</ds:datastoreItem>
</file>

<file path=customXml/itemProps14.xml><?xml version="1.0" encoding="utf-8"?>
<ds:datastoreItem xmlns:ds="http://schemas.openxmlformats.org/officeDocument/2006/customXml" ds:itemID="{4C6FF4CA-DB88-46FD-9AAC-9EFAB5DB3A67}">
  <ds:schemaRefs>
    <ds:schemaRef ds:uri="http://schemas.microsoft.com/DataMashup"/>
  </ds:schemaRefs>
</ds:datastoreItem>
</file>

<file path=customXml/itemProps15.xml><?xml version="1.0" encoding="utf-8"?>
<ds:datastoreItem xmlns:ds="http://schemas.openxmlformats.org/officeDocument/2006/customXml" ds:itemID="{2FFCC3F1-9DF4-4EEF-B86A-57AEB44EFB2C}">
  <ds:schemaRefs/>
</ds:datastoreItem>
</file>

<file path=customXml/itemProps16.xml><?xml version="1.0" encoding="utf-8"?>
<ds:datastoreItem xmlns:ds="http://schemas.openxmlformats.org/officeDocument/2006/customXml" ds:itemID="{571271D7-11E6-4434-AF94-651738F41C49}">
  <ds:schemaRefs/>
</ds:datastoreItem>
</file>

<file path=customXml/itemProps17.xml><?xml version="1.0" encoding="utf-8"?>
<ds:datastoreItem xmlns:ds="http://schemas.openxmlformats.org/officeDocument/2006/customXml" ds:itemID="{F784303D-4107-43DD-996C-A78FA12483A0}">
  <ds:schemaRefs/>
</ds:datastoreItem>
</file>

<file path=customXml/itemProps18.xml><?xml version="1.0" encoding="utf-8"?>
<ds:datastoreItem xmlns:ds="http://schemas.openxmlformats.org/officeDocument/2006/customXml" ds:itemID="{F1B5E425-C8D3-4574-AB28-CA4A359735A2}">
  <ds:schemaRefs/>
</ds:datastoreItem>
</file>

<file path=customXml/itemProps19.xml><?xml version="1.0" encoding="utf-8"?>
<ds:datastoreItem xmlns:ds="http://schemas.openxmlformats.org/officeDocument/2006/customXml" ds:itemID="{3383ABDC-706D-4E06-840B-57E2E5925B58}">
  <ds:schemaRefs/>
</ds:datastoreItem>
</file>

<file path=customXml/itemProps2.xml><?xml version="1.0" encoding="utf-8"?>
<ds:datastoreItem xmlns:ds="http://schemas.openxmlformats.org/officeDocument/2006/customXml" ds:itemID="{6CC74663-943D-47F0-AAD9-18A1BA246D38}">
  <ds:schemaRefs/>
</ds:datastoreItem>
</file>

<file path=customXml/itemProps20.xml><?xml version="1.0" encoding="utf-8"?>
<ds:datastoreItem xmlns:ds="http://schemas.openxmlformats.org/officeDocument/2006/customXml" ds:itemID="{205A3BCD-B258-44D8-9312-5B9BA208919D}">
  <ds:schemaRefs/>
</ds:datastoreItem>
</file>

<file path=customXml/itemProps21.xml><?xml version="1.0" encoding="utf-8"?>
<ds:datastoreItem xmlns:ds="http://schemas.openxmlformats.org/officeDocument/2006/customXml" ds:itemID="{6AA72209-96BC-42B6-9AC0-6CF120D4DC96}">
  <ds:schemaRefs/>
</ds:datastoreItem>
</file>

<file path=customXml/itemProps22.xml><?xml version="1.0" encoding="utf-8"?>
<ds:datastoreItem xmlns:ds="http://schemas.openxmlformats.org/officeDocument/2006/customXml" ds:itemID="{CE198341-8C4B-4CE5-91F8-ABDEA049E969}">
  <ds:schemaRefs/>
</ds:datastoreItem>
</file>

<file path=customXml/itemProps23.xml><?xml version="1.0" encoding="utf-8"?>
<ds:datastoreItem xmlns:ds="http://schemas.openxmlformats.org/officeDocument/2006/customXml" ds:itemID="{BA3130EC-243B-479A-B867-7E5C9FD15B6E}">
  <ds:schemaRefs/>
</ds:datastoreItem>
</file>

<file path=customXml/itemProps24.xml><?xml version="1.0" encoding="utf-8"?>
<ds:datastoreItem xmlns:ds="http://schemas.openxmlformats.org/officeDocument/2006/customXml" ds:itemID="{36D2A855-8580-404B-BED5-7672D5472BC8}">
  <ds:schemaRefs/>
</ds:datastoreItem>
</file>

<file path=customXml/itemProps25.xml><?xml version="1.0" encoding="utf-8"?>
<ds:datastoreItem xmlns:ds="http://schemas.openxmlformats.org/officeDocument/2006/customXml" ds:itemID="{E8715856-CD23-4C23-9CAA-8D92E83D3FB4}">
  <ds:schemaRefs/>
</ds:datastoreItem>
</file>

<file path=customXml/itemProps26.xml><?xml version="1.0" encoding="utf-8"?>
<ds:datastoreItem xmlns:ds="http://schemas.openxmlformats.org/officeDocument/2006/customXml" ds:itemID="{24ACFBE0-AA81-4B48-B521-0140E59E89C8}">
  <ds:schemaRefs/>
</ds:datastoreItem>
</file>

<file path=customXml/itemProps27.xml><?xml version="1.0" encoding="utf-8"?>
<ds:datastoreItem xmlns:ds="http://schemas.openxmlformats.org/officeDocument/2006/customXml" ds:itemID="{85F32498-2994-4257-B3A4-799F4651D544}">
  <ds:schemaRefs/>
</ds:datastoreItem>
</file>

<file path=customXml/itemProps28.xml><?xml version="1.0" encoding="utf-8"?>
<ds:datastoreItem xmlns:ds="http://schemas.openxmlformats.org/officeDocument/2006/customXml" ds:itemID="{48ED1C2C-937B-4B4E-B472-219CD63375F2}">
  <ds:schemaRefs/>
</ds:datastoreItem>
</file>

<file path=customXml/itemProps29.xml><?xml version="1.0" encoding="utf-8"?>
<ds:datastoreItem xmlns:ds="http://schemas.openxmlformats.org/officeDocument/2006/customXml" ds:itemID="{A2AE4057-CAB2-468C-9E30-1111A0F3F262}">
  <ds:schemaRefs/>
</ds:datastoreItem>
</file>

<file path=customXml/itemProps3.xml><?xml version="1.0" encoding="utf-8"?>
<ds:datastoreItem xmlns:ds="http://schemas.openxmlformats.org/officeDocument/2006/customXml" ds:itemID="{480A9CB3-1543-48B7-BAE0-5F06717BA9FE}">
  <ds:schemaRefs/>
</ds:datastoreItem>
</file>

<file path=customXml/itemProps30.xml><?xml version="1.0" encoding="utf-8"?>
<ds:datastoreItem xmlns:ds="http://schemas.openxmlformats.org/officeDocument/2006/customXml" ds:itemID="{A12B1744-1953-4B70-B95B-9995FBE5872C}">
  <ds:schemaRefs/>
</ds:datastoreItem>
</file>

<file path=customXml/itemProps31.xml><?xml version="1.0" encoding="utf-8"?>
<ds:datastoreItem xmlns:ds="http://schemas.openxmlformats.org/officeDocument/2006/customXml" ds:itemID="{5FEC5620-A949-4835-93E3-752CFE62AEB6}">
  <ds:schemaRefs/>
</ds:datastoreItem>
</file>

<file path=customXml/itemProps32.xml><?xml version="1.0" encoding="utf-8"?>
<ds:datastoreItem xmlns:ds="http://schemas.openxmlformats.org/officeDocument/2006/customXml" ds:itemID="{D41D1C4C-9A8A-478D-9E53-D0BC600DC9CC}">
  <ds:schemaRefs/>
</ds:datastoreItem>
</file>

<file path=customXml/itemProps33.xml><?xml version="1.0" encoding="utf-8"?>
<ds:datastoreItem xmlns:ds="http://schemas.openxmlformats.org/officeDocument/2006/customXml" ds:itemID="{2C8CD524-8CC5-4FCA-AA06-B488B6662832}">
  <ds:schemaRefs/>
</ds:datastoreItem>
</file>

<file path=customXml/itemProps34.xml><?xml version="1.0" encoding="utf-8"?>
<ds:datastoreItem xmlns:ds="http://schemas.openxmlformats.org/officeDocument/2006/customXml" ds:itemID="{C9FCD1BB-2434-4A1B-9D5C-12CA3E70EA4B}">
  <ds:schemaRefs/>
</ds:datastoreItem>
</file>

<file path=customXml/itemProps35.xml><?xml version="1.0" encoding="utf-8"?>
<ds:datastoreItem xmlns:ds="http://schemas.openxmlformats.org/officeDocument/2006/customXml" ds:itemID="{B13A8B4B-3E5D-4DC8-9844-DBEB265C23BD}">
  <ds:schemaRefs/>
</ds:datastoreItem>
</file>

<file path=customXml/itemProps36.xml><?xml version="1.0" encoding="utf-8"?>
<ds:datastoreItem xmlns:ds="http://schemas.openxmlformats.org/officeDocument/2006/customXml" ds:itemID="{EDF2B746-A6C5-460B-A07D-37E262EF8240}">
  <ds:schemaRefs/>
</ds:datastoreItem>
</file>

<file path=customXml/itemProps37.xml><?xml version="1.0" encoding="utf-8"?>
<ds:datastoreItem xmlns:ds="http://schemas.openxmlformats.org/officeDocument/2006/customXml" ds:itemID="{3741719C-0B40-4225-BDF4-A462A2771B90}">
  <ds:schemaRefs/>
</ds:datastoreItem>
</file>

<file path=customXml/itemProps38.xml><?xml version="1.0" encoding="utf-8"?>
<ds:datastoreItem xmlns:ds="http://schemas.openxmlformats.org/officeDocument/2006/customXml" ds:itemID="{81BE7427-FD77-498D-A7A6-36C96190AC1E}">
  <ds:schemaRefs/>
</ds:datastoreItem>
</file>

<file path=customXml/itemProps39.xml><?xml version="1.0" encoding="utf-8"?>
<ds:datastoreItem xmlns:ds="http://schemas.openxmlformats.org/officeDocument/2006/customXml" ds:itemID="{8987C3B5-5395-4360-A3B3-F9E01CD064E7}">
  <ds:schemaRefs/>
</ds:datastoreItem>
</file>

<file path=customXml/itemProps4.xml><?xml version="1.0" encoding="utf-8"?>
<ds:datastoreItem xmlns:ds="http://schemas.openxmlformats.org/officeDocument/2006/customXml" ds:itemID="{6C25F5FA-3807-4D6F-A3E1-C12BEE6473A0}">
  <ds:schemaRefs/>
</ds:datastoreItem>
</file>

<file path=customXml/itemProps40.xml><?xml version="1.0" encoding="utf-8"?>
<ds:datastoreItem xmlns:ds="http://schemas.openxmlformats.org/officeDocument/2006/customXml" ds:itemID="{8F845AEF-AFF8-4FD7-BA9E-97A812C13352}">
  <ds:schemaRefs/>
</ds:datastoreItem>
</file>

<file path=customXml/itemProps41.xml><?xml version="1.0" encoding="utf-8"?>
<ds:datastoreItem xmlns:ds="http://schemas.openxmlformats.org/officeDocument/2006/customXml" ds:itemID="{DBE582F0-F2E1-470C-83FA-EB6F9607CA36}">
  <ds:schemaRefs/>
</ds:datastoreItem>
</file>

<file path=customXml/itemProps42.xml><?xml version="1.0" encoding="utf-8"?>
<ds:datastoreItem xmlns:ds="http://schemas.openxmlformats.org/officeDocument/2006/customXml" ds:itemID="{2FDA0A1F-8A72-4AD9-A1E5-71C24FB0C294}">
  <ds:schemaRefs/>
</ds:datastoreItem>
</file>

<file path=customXml/itemProps43.xml><?xml version="1.0" encoding="utf-8"?>
<ds:datastoreItem xmlns:ds="http://schemas.openxmlformats.org/officeDocument/2006/customXml" ds:itemID="{02F39AC0-D5C9-4421-ADCC-8C1BABF543E3}">
  <ds:schemaRefs/>
</ds:datastoreItem>
</file>

<file path=customXml/itemProps44.xml><?xml version="1.0" encoding="utf-8"?>
<ds:datastoreItem xmlns:ds="http://schemas.openxmlformats.org/officeDocument/2006/customXml" ds:itemID="{C4A35C80-87EB-4592-A9F9-378E2168FA37}">
  <ds:schemaRefs/>
</ds:datastoreItem>
</file>

<file path=customXml/itemProps5.xml><?xml version="1.0" encoding="utf-8"?>
<ds:datastoreItem xmlns:ds="http://schemas.openxmlformats.org/officeDocument/2006/customXml" ds:itemID="{5067932A-45B4-4515-81CF-400A68E6C87C}">
  <ds:schemaRefs/>
</ds:datastoreItem>
</file>

<file path=customXml/itemProps6.xml><?xml version="1.0" encoding="utf-8"?>
<ds:datastoreItem xmlns:ds="http://schemas.openxmlformats.org/officeDocument/2006/customXml" ds:itemID="{B68200B5-66CF-49AD-B975-01A8D60538D2}">
  <ds:schemaRefs/>
</ds:datastoreItem>
</file>

<file path=customXml/itemProps7.xml><?xml version="1.0" encoding="utf-8"?>
<ds:datastoreItem xmlns:ds="http://schemas.openxmlformats.org/officeDocument/2006/customXml" ds:itemID="{4E299C09-65AF-4942-A0ED-2EAF3FCD4D3F}">
  <ds:schemaRefs/>
</ds:datastoreItem>
</file>

<file path=customXml/itemProps8.xml><?xml version="1.0" encoding="utf-8"?>
<ds:datastoreItem xmlns:ds="http://schemas.openxmlformats.org/officeDocument/2006/customXml" ds:itemID="{0A106B59-2716-4DC1-B087-D220E42E03E3}">
  <ds:schemaRefs/>
</ds:datastoreItem>
</file>

<file path=customXml/itemProps9.xml><?xml version="1.0" encoding="utf-8"?>
<ds:datastoreItem xmlns:ds="http://schemas.openxmlformats.org/officeDocument/2006/customXml" ds:itemID="{ABCA4E52-F5BA-403E-A91B-3733D523C4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INSTRUCTIONS</vt:lpstr>
      <vt:lpstr>SPED Tuition Levy Check List</vt:lpstr>
      <vt:lpstr>Final Data</vt:lpstr>
      <vt:lpstr>BasicEntPY2026</vt:lpstr>
      <vt:lpstr>BasicEntCY2027</vt:lpstr>
      <vt:lpstr>CurrentANB</vt:lpstr>
      <vt:lpstr>BudgetLimitANBPY2026</vt:lpstr>
      <vt:lpstr>BudgetLimitANBCY2027</vt:lpstr>
      <vt:lpstr>PY4FundingComp</vt:lpstr>
      <vt:lpstr>CY4FundingComp</vt:lpstr>
      <vt:lpstr>SPEDAllowCost</vt:lpstr>
      <vt:lpstr>AIMEnrollment </vt:lpstr>
      <vt:lpstr>LEName</vt:lpstr>
      <vt:lpstr>PartBData</vt:lpstr>
      <vt:lpstr>PAR</vt:lpstr>
      <vt:lpstr>AIMEnrollment_Old</vt:lpstr>
      <vt:lpstr>'Final Data'!Print_Area</vt:lpstr>
      <vt:lpstr>INSTRUCTIONS!Print_Area</vt:lpstr>
      <vt:lpstr>SPEDYEAR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cp8098</dc:creator>
  <cp:lastModifiedBy>Mohammadi, Andrea</cp:lastModifiedBy>
  <cp:lastPrinted>2017-04-20T14:02:58Z</cp:lastPrinted>
  <dcterms:created xsi:type="dcterms:W3CDTF">2013-05-14T16:16:50Z</dcterms:created>
  <dcterms:modified xsi:type="dcterms:W3CDTF">2026-07-30T18:08:18Z</dcterms:modified>
</cp:coreProperties>
</file>